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1\DOCS TRIBUNAL 2022\INFORMES MENSUALES 2022\OCTUBRE 22\"/>
    </mc:Choice>
  </mc:AlternateContent>
  <xr:revisionPtr revIDLastSave="0" documentId="13_ncr:1_{C63FD866-AF47-4E6C-BA16-DBE82CC73A95}" xr6:coauthVersionLast="47" xr6:coauthVersionMax="47" xr10:uidLastSave="{00000000-0000-0000-0000-000000000000}"/>
  <bookViews>
    <workbookView xWindow="-120" yWindow="-120" windowWidth="29040" windowHeight="15840" tabRatio="929" firstSheet="3" activeTab="13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SALIDAS DIF.  MULTA" sheetId="34" r:id="rId12"/>
    <sheet name="JUZGADOS" sheetId="10" r:id="rId13"/>
    <sheet name="JUZG COLEGIADO" sheetId="26" r:id="rId14"/>
  </sheets>
  <definedNames>
    <definedName name="_xlnm.Print_Area" localSheetId="7">DOCUMENTACION!$A$1:$D$44</definedName>
    <definedName name="_xlnm.Print_Area" localSheetId="6">'ESTADO DE EBRIEDAD'!$A$1:$I$79</definedName>
    <definedName name="_xlnm.Print_Area" localSheetId="13">'JUZG COLEGIADO'!$B$1:$N$33</definedName>
    <definedName name="_xlnm.Print_Area" localSheetId="12">JUZGADOS!$A$2:$R$31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G36" i="14" l="1"/>
  <c r="C25" i="9" l="1"/>
  <c r="C61" i="18" l="1"/>
  <c r="E27" i="14"/>
  <c r="D16" i="1" l="1"/>
  <c r="C18" i="5" l="1"/>
  <c r="C16" i="3"/>
  <c r="C17" i="2"/>
  <c r="D18" i="26" l="1"/>
  <c r="G20" i="10"/>
  <c r="G19" i="10"/>
  <c r="F22" i="10"/>
  <c r="E22" i="10"/>
  <c r="F14" i="10"/>
  <c r="E14" i="10"/>
  <c r="G12" i="10"/>
  <c r="G11" i="10"/>
  <c r="G17" i="34"/>
  <c r="D17" i="34"/>
  <c r="J16" i="34"/>
  <c r="J14" i="34"/>
  <c r="J12" i="34"/>
  <c r="J10" i="34"/>
  <c r="C17" i="8"/>
  <c r="C40" i="15"/>
  <c r="C37" i="18"/>
  <c r="D37" i="13"/>
  <c r="C37" i="13"/>
  <c r="F27" i="14"/>
  <c r="D27" i="14"/>
  <c r="C27" i="14"/>
  <c r="D17" i="2"/>
  <c r="G14" i="10" l="1"/>
  <c r="G22" i="10"/>
  <c r="G27" i="14"/>
  <c r="E18" i="10"/>
  <c r="E17" i="34" l="1"/>
  <c r="F17" i="34"/>
  <c r="H17" i="34"/>
  <c r="I17" i="34"/>
  <c r="J17" i="34" l="1"/>
  <c r="C15" i="9"/>
  <c r="C31" i="15" l="1"/>
  <c r="B17" i="8" l="1"/>
  <c r="C18" i="26" l="1"/>
  <c r="D16" i="3" l="1"/>
  <c r="G30" i="14" l="1"/>
  <c r="G31" i="14"/>
  <c r="G32" i="14"/>
  <c r="G29" i="14"/>
  <c r="D18" i="5" l="1"/>
  <c r="D22" i="10"/>
  <c r="C22" i="10"/>
  <c r="D14" i="10"/>
  <c r="C14" i="10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8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<sst xmlns="http://schemas.openxmlformats.org/spreadsheetml/2006/main" count="305" uniqueCount="203">
  <si>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</si>
  <si>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</si>
  <si>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</si>
  <si>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</si>
  <si>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</si>
  <si>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</si>
  <si>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</si>
  <si>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</si>
  <si>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</si>
  <si>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</si>
  <si>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</si>
  <si>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</si>
  <si>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</si>
  <si>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</si>
  <si>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</si>
  <si>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</si>
  <si>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</si>
  <si>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</si>
  <si>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</si>
  <si>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</si>
  <si>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</si>
  <si>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</si>
  <si>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</si>
  <si>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</si>
  <si>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</si>
  <si>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</si>
  <si>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</si>
  <si>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</si>
  <si>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</si>
  <si>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</si>
  <si>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</si>
  <si>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</si>
  <si>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</si>
  <si>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</si>
  <si>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</si>
  <si>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</si>
  <si>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</si>
  <si>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</si>
  <si>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</si>
  <si>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</si>
  <si>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</si>
  <si>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</si>
  <si>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</si>
  <si>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</si>
  <si>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</si>
  <si>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</si>
  <si>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</si>
  <si>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</si>
  <si>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</si>
  <si>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</si>
  <si>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</si>
  <si>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</si>
  <si>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</si>
  <si>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</si>
  <si>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</si>
  <si>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</si>
  <si>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</si>
  <si>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</si>
  <si>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</si>
  <si>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</si>
  <si>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</si>
  <si>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</si>
  <si>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</si>
  <si>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</si>
  <si>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</si>
  <si>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</si>
  <si>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</si>
  <si>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</si>
  <si>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</si>
  <si>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</si>
  <si>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</si>
  <si>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</si>
  <si>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</si>
  <si>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</si>
  <si>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</si>
  <si>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</si>
  <si>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</si>
  <si>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</si>
  <si>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</si>
  <si>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</si>
  <si>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</si>
  <si>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</si>
  <si>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</si>
  <si>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</si>
  <si>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</si>
  <si>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</si>
  <si>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</si>
  <si>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</si>
  <si>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</si>
  <si>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</si>
  <si>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</si>
  <si>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</si>
  <si>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</si>
  <si>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</si>
  <si>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</si>
  <si>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</si>
  <si>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</si>
  <si>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</si>
  <si>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</si>
  <si>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</si>
  <si>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</si>
  <si>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</si>
  <si>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</si>
  <si>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</si>
  <si>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</si>
  <si>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</si>
  <si>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</si>
  <si>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</si>
  <si>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</si>
  <si>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</si>
  <si>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</si>
  <si>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</si>
  <si>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</si>
  <si>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</si>
  <si>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</si>
  <si>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</si>
  <si>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</si>
  <si>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</si>
  <si>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</si>
  <si>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</si>
  <si>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</si>
  <si>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</si>
  <si>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</si>
  <si>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</si>
  <si>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</si>
  <si>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</si>
  <si>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</si>
  <si>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CUMPLIDOS</t>
  </si>
  <si>
    <t>ACTIVIDAD</t>
  </si>
  <si>
    <t>AMONESTADOS</t>
  </si>
  <si>
    <t>PREESC. MÉDICA</t>
  </si>
  <si>
    <t>A.A.</t>
  </si>
  <si>
    <t>Hombre Mayor</t>
  </si>
  <si>
    <t>Mujer Mayor</t>
  </si>
  <si>
    <t>Hombre Menor</t>
  </si>
  <si>
    <t>Mujer Menor</t>
  </si>
  <si>
    <t>GRUAS 2021</t>
  </si>
  <si>
    <t>CON SEGURO</t>
  </si>
  <si>
    <t>SIN SEGURO</t>
  </si>
  <si>
    <t>SE IGNORA</t>
  </si>
  <si>
    <t>MOTOCICLETAS OFICIALES</t>
  </si>
  <si>
    <t>CON CASCO</t>
  </si>
  <si>
    <t>SIN CASCO</t>
  </si>
  <si>
    <t>GRUAS 2022</t>
  </si>
  <si>
    <t>OTROS</t>
  </si>
  <si>
    <t>PROCED. IRREGULAR</t>
  </si>
  <si>
    <t>HORARIO DE ACCIDENTES OCURRIDOS EN EL</t>
  </si>
  <si>
    <t>CRUCEROS NO SEMAFORIZADOS</t>
  </si>
  <si>
    <t>BLVD. EJERCITO MEXICANO</t>
  </si>
  <si>
    <t>EDAD  DE LOS CONDUCTORES INVOLUCRADOS EN ESTADO  DE EBRIEDAD  2022</t>
  </si>
  <si>
    <t>MEDIDAS DE APREMIO</t>
  </si>
  <si>
    <t>RESPONSABLE</t>
  </si>
  <si>
    <t>AFECTADO</t>
  </si>
  <si>
    <t>VEHÍCULOS ILEGALES</t>
  </si>
  <si>
    <t xml:space="preserve">                            VEHÍCULOS DEL SERVICIOS PÚBLICO ( TAXIS ) QUE PARTICIPAN EN ACCIDENTE VIAL</t>
  </si>
  <si>
    <t xml:space="preserve">                                   VEHÍCULOS DEL SERVICIOS PÚBLICO ( AUTOBUSES  ) QUE PARTICIPAN EN ACCIDENTE VIAL</t>
  </si>
  <si>
    <t xml:space="preserve">                       ACCIDENTES VIALES POR HORA</t>
  </si>
  <si>
    <t xml:space="preserve">                       ESTADOS DE EBRIEDAD </t>
  </si>
  <si>
    <t xml:space="preserve">                   DOCUMENTACIÓN DE VEHICULOS PARTICIPANTES</t>
  </si>
  <si>
    <t xml:space="preserve">                                       SERVICIO DE GRÚAS </t>
  </si>
  <si>
    <t xml:space="preserve">                       VEHÍCULOS CON Y SIN SEGURO</t>
  </si>
  <si>
    <t xml:space="preserve">  </t>
  </si>
  <si>
    <t xml:space="preserve">                             PRINCIPALES CRUCEROS CON MAYOR                                                                                            INCIDENCIA  DE ACCIDENTES </t>
  </si>
  <si>
    <t xml:space="preserve">                     JUZGADOS DE PROCEDIMIENTOS</t>
  </si>
  <si>
    <t xml:space="preserve">                        JUZGADO  COLEGIADO</t>
  </si>
  <si>
    <t xml:space="preserve">                          ACCIDENTES VIALES OCTUBRE  2022</t>
  </si>
  <si>
    <t xml:space="preserve">OCTUBRE </t>
  </si>
  <si>
    <t xml:space="preserve">                                         DETENIDOS OCTUBRE   2022</t>
  </si>
  <si>
    <t xml:space="preserve">                           SALIDAS DIFERENTES A LA MULTA  OCTUBRE   2022</t>
  </si>
  <si>
    <t>O C T U B R E      2 0 2 2</t>
  </si>
  <si>
    <t>OCT /21</t>
  </si>
  <si>
    <t>OCT/22</t>
  </si>
  <si>
    <t>ESTADO  DE   EBRIEDAD  POR HORA  OCTUBRE   2022</t>
  </si>
  <si>
    <t>DE OCTUBRE  2022</t>
  </si>
  <si>
    <t>MES DEOCTUBRE     2022</t>
  </si>
  <si>
    <t xml:space="preserve"> OCTUBRE   2022</t>
  </si>
  <si>
    <t>BLVD. TORREÓN MATAMOROS SOBRE PUENTE LIBERTAD</t>
  </si>
  <si>
    <t>BLVD. REVOLUCIÓN Y CALZ. SALTILLO 400</t>
  </si>
  <si>
    <t>BLVD. TORREON MATAMOROS Y CALZ.DIVISION DEL NORTE</t>
  </si>
  <si>
    <t>CALZ. SALTILLO 400 Y PASEO DE LOS CALVOS</t>
  </si>
  <si>
    <t>BLVD. INDEPENDENCIA Y CALZ. ABASTOS</t>
  </si>
  <si>
    <t>BLVD. PEDRO RDZ. TRIANA Y CALZ. FCO. SARABIA TINOCO</t>
  </si>
  <si>
    <t>AV. EL SIGLO DE TORREÓN Y AV. JUÁREZ</t>
  </si>
  <si>
    <t>BLVD. TORREÓN MATAMOROS Y CALZ. JOSR VASCONCELOS</t>
  </si>
  <si>
    <t>AV. MARIANO LÓPEZ ORTIZ Y AV. ZACATECAS</t>
  </si>
  <si>
    <t>BLVD. TORREÓN MATAMOROS Y C. MIELERAS</t>
  </si>
  <si>
    <t>AV. JUAREZ Y AV. IGNACIO COMONFORT</t>
  </si>
  <si>
    <t>BLVD. CONSTITUCIÓN Y C. FELICIANO COBIAN</t>
  </si>
  <si>
    <t>BLVD. TORREÓN MATAMOROS FTE AL CAMPO MILITAR</t>
  </si>
  <si>
    <t>CLUB SERTOMA Y AV. AMADOR CARDENAS</t>
  </si>
  <si>
    <t>CALZ. MANUEL AVILA CAMACHO Y C. RIO AMAZONAS</t>
  </si>
  <si>
    <t>BLVD. EJERCITO MEXICANO Y C. TORREÓN SAN PEDRO</t>
  </si>
  <si>
    <t>BLVD. EJERCITO MEXICANO Y PUENTE SANTA FE</t>
  </si>
  <si>
    <t>BLVD. EJERCITO MEXICANO FTE AL TIANGUIS DEL AUTO</t>
  </si>
  <si>
    <t>BLVD. TORREÓN MATAMOROS Y BLVD. ALAMOS</t>
  </si>
  <si>
    <t>BLVD. EJERCITO MEXICANO FTE A GALERIAS</t>
  </si>
  <si>
    <t>BLVD. EJERCITO MEXICANO Y C. JUAN AGUSTIN DE ESPINOZA</t>
  </si>
  <si>
    <t>BLVD. EJERCITO MEXICANO  Y  SUS DIFERENTES PUNTO</t>
  </si>
  <si>
    <t xml:space="preserve">                            CAUSAS DETERMINANTES  DE ACCIDENTES VIALES  OCTUBRE  2022</t>
  </si>
  <si>
    <t xml:space="preserve">             EDADES  DE  LOS CONDUCTORES  QUE PARTICIPARON EN ACCIDENTES VIALES</t>
  </si>
  <si>
    <t xml:space="preserve">VEHÍCULOS    OCTUBRE </t>
  </si>
  <si>
    <t>OCTUBRE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</si>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</sst>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4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0" fontId="7" fillId="0" borderId="30" xfId="2" applyFont="1" applyBorder="1" applyAlignment="1">
      <alignment horizontal="center" vertical="center" wrapText="1"/>
    </xf>
    <xf numFmtId="3" fontId="7" fillId="0" borderId="30" xfId="2" applyNumberFormat="1" applyFont="1" applyBorder="1" applyAlignment="1">
      <alignment horizontal="center" vertical="center"/>
    </xf>
    <xf numFmtId="3" fontId="7" fillId="0" borderId="31" xfId="2" applyNumberFormat="1" applyFont="1" applyBorder="1" applyAlignment="1">
      <alignment horizontal="center" vertical="center"/>
    </xf>
    <xf numFmtId="0" fontId="5" fillId="0" borderId="38" xfId="2" applyBorder="1" applyAlignment="1">
      <alignment horizontal="center" vertical="center" wrapText="1" readingOrder="1"/>
    </xf>
    <xf numFmtId="0" fontId="8" fillId="0" borderId="2" xfId="2" applyFont="1" applyBorder="1" applyAlignment="1">
      <alignment horizontal="center" vertical="center" wrapText="1"/>
    </xf>
    <xf numFmtId="20" fontId="8" fillId="0" borderId="2" xfId="2" applyNumberFormat="1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3" fontId="7" fillId="0" borderId="44" xfId="2" applyNumberFormat="1" applyFont="1" applyBorder="1" applyAlignment="1">
      <alignment horizontal="center" vertical="center" wrapText="1"/>
    </xf>
    <xf numFmtId="3" fontId="7" fillId="0" borderId="46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8" fillId="0" borderId="21" xfId="2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3" fontId="8" fillId="0" borderId="25" xfId="2" applyNumberFormat="1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wrapText="1"/>
    </xf>
    <xf numFmtId="3" fontId="7" fillId="0" borderId="20" xfId="2" applyNumberFormat="1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/>
    </xf>
    <xf numFmtId="3" fontId="8" fillId="0" borderId="39" xfId="2" applyNumberFormat="1" applyFont="1" applyBorder="1" applyAlignment="1">
      <alignment horizontal="center" vertical="center"/>
    </xf>
    <xf numFmtId="0" fontId="7" fillId="0" borderId="0" xfId="2" applyFont="1"/>
    <xf numFmtId="0" fontId="8" fillId="0" borderId="48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3" fontId="8" fillId="0" borderId="12" xfId="2" applyNumberFormat="1" applyFont="1" applyBorder="1" applyAlignment="1">
      <alignment horizontal="center" vertical="center"/>
    </xf>
    <xf numFmtId="3" fontId="8" fillId="0" borderId="50" xfId="2" applyNumberFormat="1" applyFont="1" applyBorder="1" applyAlignment="1">
      <alignment horizontal="center" vertical="center"/>
    </xf>
    <xf numFmtId="0" fontId="5" fillId="0" borderId="6" xfId="2" applyBorder="1" applyAlignment="1">
      <alignment horizontal="center"/>
    </xf>
    <xf numFmtId="0" fontId="5" fillId="0" borderId="3" xfId="2" applyBorder="1" applyAlignment="1">
      <alignment horizontal="center"/>
    </xf>
    <xf numFmtId="0" fontId="5" fillId="0" borderId="10" xfId="2" applyBorder="1" applyAlignment="1">
      <alignment horizontal="center"/>
    </xf>
    <xf numFmtId="0" fontId="5" fillId="0" borderId="14" xfId="2" applyBorder="1" applyAlignment="1">
      <alignment horizontal="center"/>
    </xf>
    <xf numFmtId="0" fontId="5" fillId="0" borderId="18" xfId="2" applyBorder="1" applyAlignment="1">
      <alignment horizontal="center"/>
    </xf>
    <xf numFmtId="0" fontId="5" fillId="0" borderId="20" xfId="2" applyBorder="1" applyAlignment="1">
      <alignment horizontal="center"/>
    </xf>
    <xf numFmtId="0" fontId="5" fillId="0" borderId="24" xfId="2" applyBorder="1" applyAlignment="1">
      <alignment horizontal="center"/>
    </xf>
    <xf numFmtId="0" fontId="5" fillId="0" borderId="25" xfId="2" applyBorder="1" applyAlignment="1">
      <alignment horizontal="center"/>
    </xf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Border="1" applyAlignment="1">
      <alignment horizontal="center" vertical="center"/>
    </xf>
    <xf numFmtId="0" fontId="22" fillId="0" borderId="38" xfId="2" applyFont="1" applyBorder="1" applyAlignment="1">
      <alignment horizontal="center" vertical="center" wrapText="1" readingOrder="1"/>
    </xf>
    <xf numFmtId="3" fontId="16" fillId="0" borderId="3" xfId="2" applyNumberFormat="1" applyFont="1" applyBorder="1" applyAlignment="1">
      <alignment horizontal="center" vertical="center"/>
    </xf>
    <xf numFmtId="0" fontId="8" fillId="0" borderId="18" xfId="2" applyFont="1" applyBorder="1"/>
    <xf numFmtId="0" fontId="8" fillId="0" borderId="21" xfId="2" applyFont="1" applyBorder="1"/>
    <xf numFmtId="0" fontId="8" fillId="0" borderId="24" xfId="2" applyFont="1" applyBorder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ill="1" applyBorder="1" applyAlignment="1">
      <alignment vertical="center"/>
    </xf>
    <xf numFmtId="0" fontId="5" fillId="4" borderId="35" xfId="2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/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3" fontId="21" fillId="0" borderId="2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3" fontId="7" fillId="0" borderId="27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3" fontId="7" fillId="0" borderId="45" xfId="2" applyNumberFormat="1" applyFont="1" applyBorder="1" applyAlignment="1">
      <alignment horizontal="center" vertical="center"/>
    </xf>
    <xf numFmtId="0" fontId="34" fillId="0" borderId="8" xfId="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quotePrefix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6" xfId="2" applyFont="1" applyBorder="1" applyAlignment="1">
      <alignment vertical="center" wrapText="1"/>
    </xf>
    <xf numFmtId="0" fontId="13" fillId="0" borderId="10" xfId="2" applyFont="1" applyBorder="1" applyAlignment="1">
      <alignment vertical="center" wrapText="1"/>
    </xf>
    <xf numFmtId="0" fontId="10" fillId="0" borderId="60" xfId="2" applyFont="1" applyBorder="1" applyAlignment="1">
      <alignment vertical="center" wrapText="1"/>
    </xf>
    <xf numFmtId="0" fontId="13" fillId="0" borderId="7" xfId="2" applyFont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0" fillId="0" borderId="10" xfId="2" applyFont="1" applyBorder="1" applyAlignment="1">
      <alignment vertical="center" wrapText="1"/>
    </xf>
    <xf numFmtId="0" fontId="5" fillId="0" borderId="36" xfId="2" applyBorder="1"/>
    <xf numFmtId="3" fontId="8" fillId="0" borderId="37" xfId="2" applyNumberFormat="1" applyFont="1" applyBorder="1" applyAlignment="1">
      <alignment horizontal="center" vertical="center"/>
    </xf>
    <xf numFmtId="0" fontId="5" fillId="0" borderId="32" xfId="2" applyBorder="1"/>
    <xf numFmtId="3" fontId="8" fillId="0" borderId="33" xfId="2" applyNumberFormat="1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 wrapText="1"/>
    </xf>
    <xf numFmtId="3" fontId="8" fillId="0" borderId="35" xfId="2" applyNumberFormat="1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 wrapText="1"/>
    </xf>
    <xf numFmtId="3" fontId="8" fillId="0" borderId="63" xfId="2" applyNumberFormat="1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32" fillId="3" borderId="6" xfId="2" applyFont="1" applyFill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/>
    </xf>
    <xf numFmtId="0" fontId="23" fillId="0" borderId="0" xfId="2" applyFont="1"/>
    <xf numFmtId="0" fontId="27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0" fillId="0" borderId="16" xfId="2" applyFont="1" applyBorder="1" applyAlignment="1">
      <alignment vertical="center" wrapText="1"/>
    </xf>
    <xf numFmtId="0" fontId="39" fillId="0" borderId="3" xfId="2" applyFont="1" applyBorder="1" applyAlignment="1">
      <alignment horizontal="center" vertical="center"/>
    </xf>
    <xf numFmtId="0" fontId="39" fillId="0" borderId="0" xfId="2" applyFont="1" applyAlignment="1">
      <alignment horizontal="center" vertical="center"/>
    </xf>
    <xf numFmtId="0" fontId="39" fillId="0" borderId="1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3" fontId="7" fillId="0" borderId="5" xfId="2" applyNumberFormat="1" applyFont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 readingOrder="1"/>
    </xf>
    <xf numFmtId="0" fontId="22" fillId="0" borderId="3" xfId="2" applyFont="1" applyBorder="1" applyAlignment="1">
      <alignment horizontal="center" vertical="center" wrapText="1" readingOrder="1"/>
    </xf>
    <xf numFmtId="0" fontId="25" fillId="0" borderId="3" xfId="2" applyFont="1" applyBorder="1" applyAlignment="1">
      <alignment horizontal="center" vertical="center" wrapText="1" readingOrder="1"/>
    </xf>
    <xf numFmtId="0" fontId="7" fillId="0" borderId="10" xfId="2" applyFont="1" applyBorder="1" applyAlignment="1">
      <alignment horizontal="center" vertical="center" wrapText="1"/>
    </xf>
    <xf numFmtId="3" fontId="7" fillId="0" borderId="14" xfId="2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/>
    </xf>
    <xf numFmtId="0" fontId="39" fillId="0" borderId="54" xfId="2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9" fillId="0" borderId="16" xfId="2" applyFont="1" applyBorder="1" applyAlignment="1">
      <alignment horizontal="center" vertical="center"/>
    </xf>
    <xf numFmtId="0" fontId="39" fillId="0" borderId="64" xfId="2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4" fillId="0" borderId="11" xfId="2" applyFont="1" applyBorder="1" applyAlignment="1">
      <alignment horizontal="center" vertical="center"/>
    </xf>
    <xf numFmtId="0" fontId="38" fillId="0" borderId="0" xfId="2" applyFont="1" applyAlignment="1">
      <alignment horizontal="center" vertical="center"/>
    </xf>
    <xf numFmtId="0" fontId="39" fillId="0" borderId="11" xfId="2" applyFont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8" fillId="0" borderId="0" xfId="2" applyFont="1"/>
    <xf numFmtId="0" fontId="44" fillId="0" borderId="6" xfId="0" applyFont="1" applyBorder="1" applyAlignment="1">
      <alignment horizontal="left" vertical="center" wrapText="1"/>
    </xf>
    <xf numFmtId="0" fontId="44" fillId="0" borderId="10" xfId="0" quotePrefix="1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42" fillId="0" borderId="0" xfId="2" applyFont="1" applyAlignment="1">
      <alignment vertical="center" wrapText="1"/>
    </xf>
    <xf numFmtId="0" fontId="43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7" fillId="0" borderId="29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7" fillId="0" borderId="26" xfId="2" applyFont="1" applyBorder="1" applyAlignment="1">
      <alignment horizontal="left" vertical="center" wrapText="1"/>
    </xf>
    <xf numFmtId="0" fontId="8" fillId="0" borderId="39" xfId="2" applyFont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3" fillId="0" borderId="7" xfId="2" applyFont="1" applyBorder="1" applyAlignment="1">
      <alignment horizontal="center"/>
    </xf>
    <xf numFmtId="0" fontId="33" fillId="0" borderId="13" xfId="2" applyFont="1" applyBorder="1" applyAlignment="1">
      <alignment horizontal="center"/>
    </xf>
    <xf numFmtId="0" fontId="34" fillId="0" borderId="7" xfId="2" applyFont="1" applyBorder="1" applyAlignment="1">
      <alignment horizontal="center" vertical="center" wrapText="1"/>
    </xf>
    <xf numFmtId="0" fontId="34" fillId="0" borderId="1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16" fillId="0" borderId="47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3" fontId="8" fillId="0" borderId="42" xfId="2" applyNumberFormat="1" applyFont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1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1" fillId="0" borderId="6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37" fillId="0" borderId="27" xfId="0" applyFont="1" applyBorder="1" applyAlignment="1">
      <alignment horizontal="center" wrapText="1"/>
    </xf>
    <xf numFmtId="0" fontId="37" fillId="0" borderId="28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6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65" xfId="0" applyFont="1" applyBorder="1"/>
    <xf numFmtId="0" fontId="27" fillId="0" borderId="56" xfId="0" applyFont="1" applyBorder="1"/>
    <xf numFmtId="0" fontId="27" fillId="0" borderId="57" xfId="0" applyFont="1" applyBorder="1"/>
    <xf numFmtId="0" fontId="37" fillId="0" borderId="16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15" fillId="0" borderId="2" xfId="2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38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14" fillId="0" borderId="6" xfId="0" applyFont="1" applyBorder="1" applyAlignment="1">
      <alignment horizontal="left" vertical="center"/>
    </xf>
    <xf numFmtId="0" fontId="13" fillId="0" borderId="2" xfId="2" applyFont="1" applyBorder="1" applyAlignment="1">
      <alignment wrapText="1"/>
    </xf>
    <xf numFmtId="0" fontId="39" fillId="0" borderId="14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48" fillId="0" borderId="0" xfId="0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28" fillId="0" borderId="0" xfId="2" applyFont="1" applyAlignment="1">
      <alignment horizontal="center"/>
    </xf>
    <xf numFmtId="0" fontId="42" fillId="0" borderId="0" xfId="2" applyFont="1" applyAlignment="1">
      <alignment horizontal="left" vertical="center"/>
    </xf>
    <xf numFmtId="0" fontId="7" fillId="0" borderId="0" xfId="2" applyFont="1" applyAlignment="1">
      <alignment horizontal="center"/>
    </xf>
    <xf numFmtId="0" fontId="42" fillId="0" borderId="0" xfId="2" applyFont="1" applyAlignment="1">
      <alignment horizontal="center" vertical="center" wrapText="1"/>
    </xf>
    <xf numFmtId="0" fontId="45" fillId="0" borderId="0" xfId="2" applyFont="1" applyAlignment="1">
      <alignment horizontal="center" vertical="center" wrapText="1"/>
    </xf>
    <xf numFmtId="0" fontId="43" fillId="0" borderId="0" xfId="2" applyFont="1" applyAlignment="1">
      <alignment horizontal="center" vertical="center" wrapText="1"/>
    </xf>
    <xf numFmtId="0" fontId="42" fillId="0" borderId="0" xfId="2" applyFont="1" applyAlignment="1">
      <alignment horizontal="left" vertical="center" wrapText="1"/>
    </xf>
    <xf numFmtId="3" fontId="7" fillId="5" borderId="0" xfId="2" applyNumberFormat="1" applyFont="1" applyFill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Alignment="1">
      <alignment horizontal="center"/>
    </xf>
    <xf numFmtId="0" fontId="10" fillId="0" borderId="0" xfId="2" applyFont="1" applyAlignment="1">
      <alignment horizontal="center" vertical="center"/>
    </xf>
    <xf numFmtId="0" fontId="49" fillId="0" borderId="0" xfId="2" applyFont="1" applyAlignment="1">
      <alignment horizontal="left" vertical="center"/>
    </xf>
    <xf numFmtId="0" fontId="48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67" xfId="2" applyFont="1" applyBorder="1" applyAlignment="1">
      <alignment horizontal="center"/>
    </xf>
    <xf numFmtId="0" fontId="10" fillId="0" borderId="68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24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OCT 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289</c:v>
                </c:pt>
                <c:pt idx="1">
                  <c:v>10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OCT/22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326</c:v>
                </c:pt>
                <c:pt idx="1">
                  <c:v>9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6905216"/>
        <c:axId val="246785152"/>
        <c:axId val="0"/>
      </c:bar3DChart>
      <c:catAx>
        <c:axId val="25690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46785152"/>
        <c:crosses val="autoZero"/>
        <c:auto val="1"/>
        <c:lblAlgn val="ctr"/>
        <c:lblOffset val="100"/>
        <c:noMultiLvlLbl val="0"/>
      </c:catAx>
      <c:valAx>
        <c:axId val="2467851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569052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OCT /21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595</c:v>
                </c:pt>
                <c:pt idx="1">
                  <c:v>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OCT/22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880</c:v>
                </c:pt>
                <c:pt idx="1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6872448"/>
        <c:axId val="265507328"/>
        <c:axId val="0"/>
      </c:bar3DChart>
      <c:catAx>
        <c:axId val="256872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65507328"/>
        <c:crosses val="autoZero"/>
        <c:auto val="1"/>
        <c:lblAlgn val="ctr"/>
        <c:lblOffset val="100"/>
        <c:noMultiLvlLbl val="0"/>
      </c:catAx>
      <c:valAx>
        <c:axId val="265507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68724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4.1407867494824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MULTA'!$D$17</c:f>
              <c:numCache>
                <c:formatCode>General</c:formatCode>
                <c:ptCount val="1"/>
                <c:pt idx="0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738E-2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MULTA'!$F$17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32782386495068E-2"/>
                  <c:y val="-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MULTA'!$G$17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599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MULTA'!$I$9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2.484472049689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MULTA'!$I$17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65256960"/>
        <c:axId val="265528448"/>
        <c:axId val="0"/>
      </c:bar3DChart>
      <c:catAx>
        <c:axId val="265256960"/>
        <c:scaling>
          <c:orientation val="minMax"/>
        </c:scaling>
        <c:delete val="1"/>
        <c:axPos val="b"/>
        <c:majorTickMark val="none"/>
        <c:minorTickMark val="none"/>
        <c:tickLblPos val="nextTo"/>
        <c:crossAx val="265528448"/>
        <c:crosses val="autoZero"/>
        <c:auto val="1"/>
        <c:lblAlgn val="ctr"/>
        <c:lblOffset val="100"/>
        <c:noMultiLvlLbl val="0"/>
      </c:catAx>
      <c:valAx>
        <c:axId val="265528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652569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JUZGADOS!$B$14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JUZGADOS!$G$14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JUZGADOS!$B$22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JUZGADOS!$G$22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66084352"/>
        <c:axId val="265533632"/>
        <c:axId val="0"/>
      </c:bar3DChart>
      <c:catAx>
        <c:axId val="266084352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65533632"/>
        <c:crosses val="autoZero"/>
        <c:auto val="1"/>
        <c:lblAlgn val="ctr"/>
        <c:lblOffset val="100"/>
        <c:noMultiLvlLbl val="0"/>
      </c:catAx>
      <c:valAx>
        <c:axId val="265533632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66084352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COLEGIADO'!$C$9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COLEGIADO'!$C$10:$C$17</c:f>
              <c:numCache>
                <c:formatCode>General</c:formatCode>
                <c:ptCount val="8"/>
                <c:pt idx="0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COLEGIADO'!$D$9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COLEGIADO'!$D$10:$D$17</c:f>
              <c:numCache>
                <c:formatCode>General</c:formatCode>
                <c:ptCount val="8"/>
                <c:pt idx="2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66087936"/>
        <c:axId val="265348800"/>
        <c:axId val="0"/>
      </c:bar3DChart>
      <c:catAx>
        <c:axId val="266087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65348800"/>
        <c:crosses val="autoZero"/>
        <c:auto val="1"/>
        <c:lblAlgn val="ctr"/>
        <c:lblOffset val="100"/>
        <c:noMultiLvlLbl val="0"/>
      </c:catAx>
      <c:valAx>
        <c:axId val="2653488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660879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OCT 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32</c:v>
                </c:pt>
                <c:pt idx="3">
                  <c:v>46</c:v>
                </c:pt>
                <c:pt idx="4">
                  <c:v>52</c:v>
                </c:pt>
                <c:pt idx="5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OCT/22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36</c:v>
                </c:pt>
                <c:pt idx="3">
                  <c:v>44</c:v>
                </c:pt>
                <c:pt idx="4">
                  <c:v>79</c:v>
                </c:pt>
                <c:pt idx="5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8167296"/>
        <c:axId val="246789760"/>
        <c:axId val="0"/>
      </c:bar3DChart>
      <c:catAx>
        <c:axId val="21816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46789760"/>
        <c:crosses val="autoZero"/>
        <c:auto val="1"/>
        <c:lblAlgn val="ctr"/>
        <c:lblOffset val="100"/>
        <c:noMultiLvlLbl val="0"/>
      </c:catAx>
      <c:valAx>
        <c:axId val="246789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81672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OCT 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15</c:v>
                </c:pt>
                <c:pt idx="1">
                  <c:v>19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OCT/22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19</c:v>
                </c:pt>
                <c:pt idx="1">
                  <c:v>25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7325056"/>
        <c:axId val="257763584"/>
        <c:axId val="0"/>
      </c:bar3DChart>
      <c:catAx>
        <c:axId val="25732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57763584"/>
        <c:crosses val="autoZero"/>
        <c:auto val="1"/>
        <c:lblAlgn val="ctr"/>
        <c:lblOffset val="100"/>
        <c:noMultiLvlLbl val="0"/>
      </c:catAx>
      <c:valAx>
        <c:axId val="257763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732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OCT /21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OCT/22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7324544"/>
        <c:axId val="257768192"/>
        <c:axId val="0"/>
      </c:bar3DChart>
      <c:catAx>
        <c:axId val="25732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7768192"/>
        <c:crosses val="autoZero"/>
        <c:auto val="1"/>
        <c:lblAlgn val="ctr"/>
        <c:lblOffset val="100"/>
        <c:noMultiLvlLbl val="0"/>
      </c:catAx>
      <c:valAx>
        <c:axId val="257768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73245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10</c:v>
                </c:pt>
                <c:pt idx="7">
                  <c:v>18</c:v>
                </c:pt>
                <c:pt idx="8">
                  <c:v>26</c:v>
                </c:pt>
                <c:pt idx="9">
                  <c:v>19</c:v>
                </c:pt>
                <c:pt idx="10">
                  <c:v>20</c:v>
                </c:pt>
                <c:pt idx="11">
                  <c:v>12</c:v>
                </c:pt>
                <c:pt idx="12">
                  <c:v>15</c:v>
                </c:pt>
                <c:pt idx="13">
                  <c:v>17</c:v>
                </c:pt>
                <c:pt idx="14">
                  <c:v>29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23</c:v>
                </c:pt>
                <c:pt idx="19">
                  <c:v>16</c:v>
                </c:pt>
                <c:pt idx="20">
                  <c:v>19</c:v>
                </c:pt>
                <c:pt idx="21">
                  <c:v>17</c:v>
                </c:pt>
                <c:pt idx="22">
                  <c:v>15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57698304"/>
        <c:axId val="263665856"/>
        <c:axId val="0"/>
      </c:bar3DChart>
      <c:catAx>
        <c:axId val="257698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63665856"/>
        <c:crosses val="autoZero"/>
        <c:auto val="1"/>
        <c:lblAlgn val="ctr"/>
        <c:lblOffset val="100"/>
        <c:noMultiLvlLbl val="0"/>
      </c:catAx>
      <c:valAx>
        <c:axId val="2636658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57698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10</c:v>
                </c:pt>
                <c:pt idx="7">
                  <c:v>18</c:v>
                </c:pt>
                <c:pt idx="8">
                  <c:v>26</c:v>
                </c:pt>
                <c:pt idx="9">
                  <c:v>19</c:v>
                </c:pt>
                <c:pt idx="10">
                  <c:v>20</c:v>
                </c:pt>
                <c:pt idx="11">
                  <c:v>12</c:v>
                </c:pt>
                <c:pt idx="12">
                  <c:v>15</c:v>
                </c:pt>
                <c:pt idx="13">
                  <c:v>17</c:v>
                </c:pt>
                <c:pt idx="14">
                  <c:v>29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23</c:v>
                </c:pt>
                <c:pt idx="19">
                  <c:v>16</c:v>
                </c:pt>
                <c:pt idx="20">
                  <c:v>19</c:v>
                </c:pt>
                <c:pt idx="21">
                  <c:v>17</c:v>
                </c:pt>
                <c:pt idx="22">
                  <c:v>15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63493120"/>
        <c:axId val="263689856"/>
        <c:axId val="0"/>
      </c:bar3DChart>
      <c:catAx>
        <c:axId val="2634931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63689856"/>
        <c:crosses val="autoZero"/>
        <c:auto val="1"/>
        <c:lblAlgn val="ctr"/>
        <c:lblOffset val="100"/>
        <c:noMultiLvlLbl val="0"/>
      </c:catAx>
      <c:valAx>
        <c:axId val="263689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3493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EBRIEDAD'!$C$43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EBRIEDAD'!$B$45:$B$60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EBRIEDAD'!$C$45:$C$60</c:f>
              <c:numCache>
                <c:formatCode>General</c:formatCode>
                <c:ptCount val="16"/>
                <c:pt idx="0">
                  <c:v>9</c:v>
                </c:pt>
                <c:pt idx="1">
                  <c:v>8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63811584"/>
        <c:axId val="263690432"/>
        <c:axId val="0"/>
      </c:bar3DChart>
      <c:catAx>
        <c:axId val="2638115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63690432"/>
        <c:crosses val="autoZero"/>
        <c:auto val="1"/>
        <c:lblAlgn val="ctr"/>
        <c:lblOffset val="100"/>
        <c:noMultiLvlLbl val="0"/>
      </c:catAx>
      <c:valAx>
        <c:axId val="26369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381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'!$C$11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'!$B$12:$B$13</c:f>
              <c:strCache>
                <c:ptCount val="2"/>
                <c:pt idx="0">
                  <c:v>GRUAS 2022</c:v>
                </c:pt>
                <c:pt idx="1">
                  <c:v>GRUAS 2021</c:v>
                </c:pt>
              </c:strCache>
            </c:strRef>
          </c:cat>
          <c:val>
            <c:numRef>
              <c:f>'SERV. GRUAS  '!$C$12:$C$13</c:f>
              <c:numCache>
                <c:formatCode>General</c:formatCode>
                <c:ptCount val="2"/>
                <c:pt idx="0">
                  <c:v>381</c:v>
                </c:pt>
                <c:pt idx="1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3812608"/>
        <c:axId val="263451136"/>
        <c:axId val="0"/>
      </c:bar3DChart>
      <c:catAx>
        <c:axId val="2638126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263451136"/>
        <c:crosses val="autoZero"/>
        <c:auto val="1"/>
        <c:lblAlgn val="ctr"/>
        <c:lblOffset val="100"/>
        <c:noMultiLvlLbl val="0"/>
      </c:catAx>
      <c:valAx>
        <c:axId val="263451136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63812608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0.xml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2.xml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7</xdr:row>
      <xdr:rowOff>88899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34</xdr:row>
      <xdr:rowOff>75299</xdr:rowOff>
    </xdr:from>
    <xdr:to>
      <xdr:col>2</xdr:col>
      <xdr:colOff>508000</xdr:colOff>
      <xdr:row>41</xdr:row>
      <xdr:rowOff>144463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412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127000</xdr:colOff>
      <xdr:row>0</xdr:row>
      <xdr:rowOff>101600</xdr:rowOff>
    </xdr:from>
    <xdr:to>
      <xdr:col>1</xdr:col>
      <xdr:colOff>1333500</xdr:colOff>
      <xdr:row>3</xdr:row>
      <xdr:rowOff>482600</xdr:rowOff>
    </xdr:to>
    <xdr:pic>
      <xdr:nvPicPr>
        <xdr:cNvPr id="8" name="7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36600" y="10160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142874</xdr:rowOff>
    </xdr:from>
    <xdr:to>
      <xdr:col>4</xdr:col>
      <xdr:colOff>781051</xdr:colOff>
      <xdr:row>8</xdr:row>
      <xdr:rowOff>82984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50" y="142874"/>
          <a:ext cx="1038226" cy="1225985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1876425</xdr:colOff>
      <xdr:row>41</xdr:row>
      <xdr:rowOff>29393</xdr:rowOff>
    </xdr:from>
    <xdr:to>
      <xdr:col>2</xdr:col>
      <xdr:colOff>4076700</xdr:colOff>
      <xdr:row>46</xdr:row>
      <xdr:rowOff>51955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771606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0</xdr:row>
      <xdr:rowOff>38100</xdr:rowOff>
    </xdr:from>
    <xdr:to>
      <xdr:col>2</xdr:col>
      <xdr:colOff>942975</xdr:colOff>
      <xdr:row>5</xdr:row>
      <xdr:rowOff>228600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695325" y="38100"/>
          <a:ext cx="809625" cy="10001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0</xdr:row>
      <xdr:rowOff>139700</xdr:rowOff>
    </xdr:from>
    <xdr:to>
      <xdr:col>0</xdr:col>
      <xdr:colOff>1447800</xdr:colOff>
      <xdr:row>8</xdr:row>
      <xdr:rowOff>88900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266700" y="139700"/>
          <a:ext cx="1181100" cy="14732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174281</xdr:colOff>
      <xdr:row>0</xdr:row>
      <xdr:rowOff>38100</xdr:rowOff>
    </xdr:from>
    <xdr:to>
      <xdr:col>11</xdr:col>
      <xdr:colOff>647700</xdr:colOff>
      <xdr:row>7</xdr:row>
      <xdr:rowOff>17931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918356" y="381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657226" y="831169"/>
          <a:ext cx="894979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822324" y="940388"/>
          <a:ext cx="90170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34</xdr:row>
      <xdr:rowOff>135772</xdr:rowOff>
    </xdr:from>
    <xdr:to>
      <xdr:col>3</xdr:col>
      <xdr:colOff>542925</xdr:colOff>
      <xdr:row>39</xdr:row>
      <xdr:rowOff>140955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108072"/>
          <a:ext cx="2171700" cy="81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1109662</xdr:colOff>
      <xdr:row>18</xdr:row>
      <xdr:rowOff>57150</xdr:rowOff>
    </xdr:from>
    <xdr:to>
      <xdr:col>8</xdr:col>
      <xdr:colOff>704850</xdr:colOff>
      <xdr:row>34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66675</xdr:colOff>
      <xdr:row>0</xdr:row>
      <xdr:rowOff>76201</xdr:rowOff>
    </xdr:from>
    <xdr:to>
      <xdr:col>2</xdr:col>
      <xdr:colOff>971550</xdr:colOff>
      <xdr:row>4</xdr:row>
      <xdr:rowOff>104776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90575" y="76201"/>
          <a:ext cx="904875" cy="10668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190499</xdr:rowOff>
    </xdr:from>
    <xdr:to>
      <xdr:col>17</xdr:col>
      <xdr:colOff>200025</xdr:colOff>
      <xdr:row>22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212381</xdr:colOff>
      <xdr:row>1</xdr:row>
      <xdr:rowOff>304801</xdr:rowOff>
    </xdr:from>
    <xdr:to>
      <xdr:col>17</xdr:col>
      <xdr:colOff>173770</xdr:colOff>
      <xdr:row>5</xdr:row>
      <xdr:rowOff>19051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346606" y="466726"/>
          <a:ext cx="1161539" cy="1371600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419099</xdr:colOff>
      <xdr:row>4</xdr:row>
      <xdr:rowOff>208869</xdr:rowOff>
    </xdr:from>
    <xdr:to>
      <xdr:col>14</xdr:col>
      <xdr:colOff>238125</xdr:colOff>
      <xdr:row>4</xdr:row>
      <xdr:rowOff>254588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 flipV="1">
          <a:off x="866774" y="1637619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409575</xdr:colOff>
      <xdr:row>24</xdr:row>
      <xdr:rowOff>107586</xdr:rowOff>
    </xdr:from>
    <xdr:to>
      <xdr:col>5</xdr:col>
      <xdr:colOff>257175</xdr:colOff>
      <xdr:row>29</xdr:row>
      <xdr:rowOff>140955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2702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390524</xdr:colOff>
      <xdr:row>1</xdr:row>
      <xdr:rowOff>57149</xdr:rowOff>
    </xdr:from>
    <xdr:to>
      <xdr:col>1</xdr:col>
      <xdr:colOff>923924</xdr:colOff>
      <xdr:row>4</xdr:row>
      <xdr:rowOff>44449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90524" y="219074"/>
          <a:ext cx="981075" cy="12541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5</xdr:row>
      <xdr:rowOff>113181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314325</xdr:colOff>
      <xdr:row>23</xdr:row>
      <xdr:rowOff>133350</xdr:rowOff>
    </xdr:from>
    <xdr:to>
      <xdr:col>3</xdr:col>
      <xdr:colOff>57150</xdr:colOff>
      <xdr:row>30</xdr:row>
      <xdr:rowOff>52419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14925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9</xdr:row>
      <xdr:rowOff>28576</xdr:rowOff>
    </xdr:from>
    <xdr:to>
      <xdr:col>13</xdr:col>
      <xdr:colOff>704850</xdr:colOff>
      <xdr:row>25</xdr:row>
      <xdr:rowOff>238126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95250</xdr:colOff>
      <xdr:row>0</xdr:row>
      <xdr:rowOff>123825</xdr:rowOff>
    </xdr:from>
    <xdr:to>
      <xdr:col>1</xdr:col>
      <xdr:colOff>1219200</xdr:colOff>
      <xdr:row>4</xdr:row>
      <xdr:rowOff>104775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52425" y="123825"/>
          <a:ext cx="1123950" cy="1285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10</xdr:row>
      <xdr:rowOff>165100</xdr:rowOff>
    </xdr:from>
    <xdr:to>
      <xdr:col>14</xdr:col>
      <xdr:colOff>660400</xdr:colOff>
      <xdr:row>29</xdr:row>
      <xdr:rowOff>127000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317500</xdr:colOff>
      <xdr:row>0</xdr:row>
      <xdr:rowOff>88900</xdr:rowOff>
    </xdr:from>
    <xdr:to>
      <xdr:col>14</xdr:col>
      <xdr:colOff>30402</xdr:colOff>
      <xdr:row>5</xdr:row>
      <xdr:rowOff>50799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620500" y="889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381000</xdr:colOff>
      <xdr:row>29</xdr:row>
      <xdr:rowOff>76200</xdr:rowOff>
    </xdr:from>
    <xdr:to>
      <xdr:col>1</xdr:col>
      <xdr:colOff>2692400</xdr:colOff>
      <xdr:row>34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058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25400</xdr:rowOff>
    </xdr:from>
    <xdr:to>
      <xdr:col>1</xdr:col>
      <xdr:colOff>1244600</xdr:colOff>
      <xdr:row>3</xdr:row>
      <xdr:rowOff>152400</xdr:rowOff>
    </xdr:to>
    <xdr:pic>
      <xdr:nvPicPr>
        <xdr:cNvPr id="14" name="13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596900" y="2540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393700</xdr:colOff>
      <xdr:row>1</xdr:row>
      <xdr:rowOff>12700</xdr:rowOff>
    </xdr:from>
    <xdr:to>
      <xdr:col>14</xdr:col>
      <xdr:colOff>106602</xdr:colOff>
      <xdr:row>8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68100" y="203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1435100</xdr:colOff>
      <xdr:row>5</xdr:row>
      <xdr:rowOff>76200</xdr:rowOff>
    </xdr:to>
    <xdr:pic>
      <xdr:nvPicPr>
        <xdr:cNvPr id="9" name="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49300" y="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264064</xdr:colOff>
      <xdr:row>2</xdr:row>
      <xdr:rowOff>0</xdr:rowOff>
    </xdr:from>
    <xdr:to>
      <xdr:col>13</xdr:col>
      <xdr:colOff>779702</xdr:colOff>
      <xdr:row>10</xdr:row>
      <xdr:rowOff>38099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90864" y="381000"/>
          <a:ext cx="1328438" cy="167639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1384300</xdr:colOff>
      <xdr:row>6</xdr:row>
      <xdr:rowOff>88900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685800" y="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856387</xdr:colOff>
      <xdr:row>0</xdr:row>
      <xdr:rowOff>85725</xdr:rowOff>
    </xdr:from>
    <xdr:to>
      <xdr:col>8</xdr:col>
      <xdr:colOff>619125</xdr:colOff>
      <xdr:row>5</xdr:row>
      <xdr:rowOff>136524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809762" y="85725"/>
          <a:ext cx="1143863" cy="1412874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4</xdr:row>
      <xdr:rowOff>106681</xdr:rowOff>
    </xdr:from>
    <xdr:to>
      <xdr:col>7</xdr:col>
      <xdr:colOff>628650</xdr:colOff>
      <xdr:row>4</xdr:row>
      <xdr:rowOff>152400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152398</xdr:colOff>
      <xdr:row>4</xdr:row>
      <xdr:rowOff>209550</xdr:rowOff>
    </xdr:from>
    <xdr:to>
      <xdr:col>7</xdr:col>
      <xdr:colOff>866774</xdr:colOff>
      <xdr:row>4</xdr:row>
      <xdr:rowOff>255269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704848" y="1285875"/>
          <a:ext cx="81724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504825</xdr:colOff>
      <xdr:row>0</xdr:row>
      <xdr:rowOff>47626</xdr:rowOff>
    </xdr:from>
    <xdr:to>
      <xdr:col>1</xdr:col>
      <xdr:colOff>933450</xdr:colOff>
      <xdr:row>4</xdr:row>
      <xdr:rowOff>85725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504825" y="47626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1190625</xdr:colOff>
      <xdr:row>41</xdr:row>
      <xdr:rowOff>209550</xdr:rowOff>
    </xdr:from>
    <xdr:to>
      <xdr:col>5</xdr:col>
      <xdr:colOff>1495425</xdr:colOff>
      <xdr:row>43</xdr:row>
      <xdr:rowOff>171450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590675" y="12439650"/>
          <a:ext cx="55054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5</xdr:row>
      <xdr:rowOff>19051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1123951</xdr:colOff>
      <xdr:row>41</xdr:row>
      <xdr:rowOff>55608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81</xdr:row>
      <xdr:rowOff>76200</xdr:rowOff>
    </xdr:from>
    <xdr:to>
      <xdr:col>4</xdr:col>
      <xdr:colOff>847725</xdr:colOff>
      <xdr:row>85</xdr:row>
      <xdr:rowOff>135579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0</xdr:row>
      <xdr:rowOff>0</xdr:rowOff>
    </xdr:from>
    <xdr:to>
      <xdr:col>1</xdr:col>
      <xdr:colOff>1123950</xdr:colOff>
      <xdr:row>4</xdr:row>
      <xdr:rowOff>19049</xdr:rowOff>
    </xdr:to>
    <xdr:pic>
      <xdr:nvPicPr>
        <xdr:cNvPr id="16" name="1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542925" y="0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42</xdr:row>
      <xdr:rowOff>381000</xdr:rowOff>
    </xdr:from>
    <xdr:to>
      <xdr:col>8</xdr:col>
      <xdr:colOff>495301</xdr:colOff>
      <xdr:row>63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180113</xdr:colOff>
      <xdr:row>1</xdr:row>
      <xdr:rowOff>38100</xdr:rowOff>
    </xdr:from>
    <xdr:to>
      <xdr:col>8</xdr:col>
      <xdr:colOff>428625</xdr:colOff>
      <xdr:row>5</xdr:row>
      <xdr:rowOff>95251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171588" y="200025"/>
          <a:ext cx="1048612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74</xdr:row>
      <xdr:rowOff>38100</xdr:rowOff>
    </xdr:from>
    <xdr:to>
      <xdr:col>2</xdr:col>
      <xdr:colOff>904875</xdr:colOff>
      <xdr:row>78</xdr:row>
      <xdr:rowOff>97479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1</xdr:row>
      <xdr:rowOff>47625</xdr:rowOff>
    </xdr:from>
    <xdr:to>
      <xdr:col>1</xdr:col>
      <xdr:colOff>1114425</xdr:colOff>
      <xdr:row>4</xdr:row>
      <xdr:rowOff>142874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314325" y="209550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3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2647950</xdr:colOff>
      <xdr:row>40</xdr:row>
      <xdr:rowOff>342901</xdr:rowOff>
    </xdr:from>
    <xdr:to>
      <xdr:col>2</xdr:col>
      <xdr:colOff>839871</xdr:colOff>
      <xdr:row>43</xdr:row>
      <xdr:rowOff>135580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11496676"/>
          <a:ext cx="2249571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981075</xdr:colOff>
      <xdr:row>3</xdr:row>
      <xdr:rowOff>28574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333375" y="161925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10</xdr:row>
      <xdr:rowOff>76200</xdr:rowOff>
    </xdr:from>
    <xdr:to>
      <xdr:col>13</xdr:col>
      <xdr:colOff>165100</xdr:colOff>
      <xdr:row>26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21</xdr:row>
      <xdr:rowOff>0</xdr:rowOff>
    </xdr:from>
    <xdr:to>
      <xdr:col>10</xdr:col>
      <xdr:colOff>546100</xdr:colOff>
      <xdr:row>21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7</xdr:row>
      <xdr:rowOff>88900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30</xdr:row>
      <xdr:rowOff>25400</xdr:rowOff>
    </xdr:from>
    <xdr:to>
      <xdr:col>2</xdr:col>
      <xdr:colOff>457200</xdr:colOff>
      <xdr:row>35</xdr:row>
      <xdr:rowOff>62398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317499</xdr:colOff>
      <xdr:row>39</xdr:row>
      <xdr:rowOff>76200</xdr:rowOff>
    </xdr:from>
    <xdr:to>
      <xdr:col>13</xdr:col>
      <xdr:colOff>276196</xdr:colOff>
      <xdr:row>49</xdr:row>
      <xdr:rowOff>12019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007599" y="93472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151719</xdr:rowOff>
    </xdr:from>
    <xdr:to>
      <xdr:col>11</xdr:col>
      <xdr:colOff>66276</xdr:colOff>
      <xdr:row>46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46</xdr:row>
      <xdr:rowOff>60913</xdr:rowOff>
    </xdr:from>
    <xdr:to>
      <xdr:col>11</xdr:col>
      <xdr:colOff>203199</xdr:colOff>
      <xdr:row>46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74</xdr:row>
      <xdr:rowOff>177800</xdr:rowOff>
    </xdr:from>
    <xdr:to>
      <xdr:col>14</xdr:col>
      <xdr:colOff>139700</xdr:colOff>
      <xdr:row>79</xdr:row>
      <xdr:rowOff>62398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167640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368300</xdr:colOff>
      <xdr:row>1</xdr:row>
      <xdr:rowOff>76200</xdr:rowOff>
    </xdr:from>
    <xdr:to>
      <xdr:col>1</xdr:col>
      <xdr:colOff>1549400</xdr:colOff>
      <xdr:row>5</xdr:row>
      <xdr:rowOff>38100</xdr:rowOff>
    </xdr:to>
    <xdr:pic>
      <xdr:nvPicPr>
        <xdr:cNvPr id="19" name="1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863600" y="266700"/>
          <a:ext cx="1181100" cy="1473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38</xdr:row>
      <xdr:rowOff>63500</xdr:rowOff>
    </xdr:from>
    <xdr:to>
      <xdr:col>1</xdr:col>
      <xdr:colOff>800100</xdr:colOff>
      <xdr:row>45</xdr:row>
      <xdr:rowOff>88900</xdr:rowOff>
    </xdr:to>
    <xdr:pic>
      <xdr:nvPicPr>
        <xdr:cNvPr id="20" name="1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14300" y="9601200"/>
          <a:ext cx="1181100" cy="14732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23" dataDxfId="121" headerRowBorderDxfId="122" tableBorderDxfId="120" totalsRowBorderDxfId="119">
  <tableColumns count="3">
    <tableColumn id="1" xr3:uid="{00000000-0010-0000-0000-000001000000}" name="CONCEPTO" dataDxfId="118"/>
    <tableColumn id="2" xr3:uid="{00000000-0010-0000-0000-000002000000}" name="OCT /21" dataDxfId="117"/>
    <tableColumn id="3" xr3:uid="{00000000-0010-0000-0000-000003000000}" name="OCT/22" dataDxfId="116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54" dataDxfId="52" headerRowBorderDxfId="53" tableBorderDxfId="51" headerRowCellStyle="Normal 2">
  <tableColumns count="2">
    <tableColumn id="1" xr3:uid="{00000000-0010-0000-0900-000001000000}" name="VEHICULO" dataDxfId="50" dataCellStyle="Normal 2"/>
    <tableColumn id="2" xr3:uid="{00000000-0010-0000-0900-000002000000}" name="CANTIDAD" dataDxfId="49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1:C15" totalsRowShown="0" dataDxfId="47" headerRowBorderDxfId="48" tableBorderDxfId="46">
  <tableColumns count="2">
    <tableColumn id="1" xr3:uid="{00000000-0010-0000-0A00-000001000000}" name="CONCEPTO" dataDxfId="45"/>
    <tableColumn id="2" xr3:uid="{00000000-0010-0000-0A00-000002000000}" name="Columna1" dataDxfId="44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38" totalsRowShown="0" headerRowDxfId="43" dataDxfId="41" headerRowBorderDxfId="42" tableBorderDxfId="40" totalsRowBorderDxfId="39">
  <tableColumns count="2">
    <tableColumn id="1" xr3:uid="{00000000-0010-0000-0B00-000001000000}" name="CRUCERO" dataDxfId="38"/>
    <tableColumn id="2" xr3:uid="{00000000-0010-0000-0B00-000002000000}" name="No. INCIDENTES" dataDxfId="37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C000000}" name="Tabla14" displayName="Tabla14" ref="A12:C17" totalsRowShown="0" headerRowDxfId="36" dataDxfId="34" headerRowBorderDxfId="35" tableBorderDxfId="33">
  <tableColumns count="3">
    <tableColumn id="1" xr3:uid="{00000000-0010-0000-0C00-000001000000}" name="CONCEPTO" dataDxfId="32"/>
    <tableColumn id="2" xr3:uid="{00000000-0010-0000-0C00-000002000000}" name="OCT /21" dataDxfId="31"/>
    <tableColumn id="3" xr3:uid="{00000000-0010-0000-0C00-000003000000}" name="OCT/22" dataDxfId="30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D000000}" name="Tabla13" displayName="Tabla13" ref="C9:J17" totalsRowShown="0" headerRowDxfId="29" dataDxfId="27" headerRowBorderDxfId="28" tableBorderDxfId="26">
  <tableColumns count="8">
    <tableColumn id="1" xr3:uid="{00000000-0010-0000-0D00-000001000000}" name="Columna1" dataDxfId="25"/>
    <tableColumn id="2" xr3:uid="{00000000-0010-0000-0D00-000002000000}" name="CUMPLIDOS" dataDxfId="24"/>
    <tableColumn id="3" xr3:uid="{00000000-0010-0000-0D00-000003000000}" name="ACTIVIDAD" dataDxfId="23"/>
    <tableColumn id="4" xr3:uid="{00000000-0010-0000-0D00-000004000000}" name="AMONESTADOS" dataDxfId="22"/>
    <tableColumn id="5" xr3:uid="{00000000-0010-0000-0D00-000005000000}" name="PREESC. MÉDICA" dataDxfId="21"/>
    <tableColumn id="6" xr3:uid="{00000000-0010-0000-0D00-000006000000}" name="A.A." dataDxfId="20"/>
    <tableColumn id="7" xr3:uid="{00000000-0010-0000-0D00-000007000000}" name="OTROS" dataDxfId="19"/>
    <tableColumn id="9" xr3:uid="{00000000-0010-0000-0D00-000009000000}" name="TOTAL" dataDxfId="18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E000000}" name="Tabla8" displayName="Tabla8" ref="B10:G14" totalsRowShown="0" headerRowDxfId="17" dataDxfId="16" tableBorderDxfId="15">
  <tableColumns count="6">
    <tableColumn id="1" xr3:uid="{00000000-0010-0000-0E00-000001000000}" name="Columna1" dataDxfId="14"/>
    <tableColumn id="2" xr3:uid="{00000000-0010-0000-0E00-000002000000}" name="ASUNTOS INTERNOS" dataDxfId="13"/>
    <tableColumn id="3" xr3:uid="{00000000-0010-0000-0E00-000003000000}" name="COLEGIADO" dataDxfId="12"/>
    <tableColumn id="4" xr3:uid="{00000000-0010-0000-0E00-000004000000}" name="JUZGADO III" dataDxfId="11"/>
    <tableColumn id="5" xr3:uid="{00000000-0010-0000-0E00-000005000000}" name="JUZGADO IV" dataDxfId="10"/>
    <tableColumn id="6" xr3:uid="{00000000-0010-0000-0E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F000000}" name="Tabla9" displayName="Tabla9" ref="B17:G22" totalsRowShown="0" headerRowDxfId="8" dataDxfId="7" tableBorderDxfId="6">
  <tableColumns count="6">
    <tableColumn id="1" xr3:uid="{00000000-0010-0000-0F00-000001000000}" name="Columna1" dataDxfId="5"/>
    <tableColumn id="2" xr3:uid="{00000000-0010-0000-0F00-000002000000}" name="ASUNTOS INTERNOS" dataDxfId="4"/>
    <tableColumn id="3" xr3:uid="{00000000-0010-0000-0F00-000003000000}" name="JUZGADO I" dataDxfId="3"/>
    <tableColumn id="4" xr3:uid="{00000000-0010-0000-0F00-000004000000}" name="JUZGADO III" dataDxfId="2">
      <calculatedColumnFormula>E15+E16</calculatedColumnFormula>
    </tableColumn>
    <tableColumn id="5" xr3:uid="{00000000-0010-0000-0F00-000005000000}" name="JUZGADO IV" dataDxfId="1"/>
    <tableColumn id="6" xr3:uid="{00000000-0010-0000-0F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15" dataDxfId="113" headerRowBorderDxfId="114" tableBorderDxfId="112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11" dataCellStyle="Normal 2"/>
    <tableColumn id="2" xr3:uid="{00000000-0010-0000-0100-000002000000}" name="OCT /21" dataDxfId="110" dataCellStyle="Normal 2"/>
    <tableColumn id="3" xr3:uid="{00000000-0010-0000-0100-000003000000}" name="OCT/22" dataDxfId="109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08" dataDxfId="106" headerRowBorderDxfId="107" tableBorderDxfId="105">
  <tableColumns count="3">
    <tableColumn id="1" xr3:uid="{00000000-0010-0000-0200-000001000000}" name="CONCEPTO" dataDxfId="104" dataCellStyle="Normal 2"/>
    <tableColumn id="2" xr3:uid="{00000000-0010-0000-0200-000002000000}" name="OCT /21" dataDxfId="103" dataCellStyle="Normal 2"/>
    <tableColumn id="3" xr3:uid="{00000000-0010-0000-0200-000003000000}" name="OCT/22" dataDxfId="102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01" dataDxfId="99" headerRowBorderDxfId="100" tableBorderDxfId="98">
  <tableColumns count="3">
    <tableColumn id="1" xr3:uid="{00000000-0010-0000-0300-000001000000}" name="CONCEPTO" dataDxfId="97" dataCellStyle="Normal 2"/>
    <tableColumn id="2" xr3:uid="{00000000-0010-0000-0300-000002000000}" name="OCT /21" dataDxfId="96" dataCellStyle="Normal 2"/>
    <tableColumn id="3" xr3:uid="{00000000-0010-0000-0300-000003000000}" name="OCT/22" dataDxfId="95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94" dataDxfId="92" headerRowBorderDxfId="93" tableBorderDxfId="91" headerRowCellStyle="Normal 2">
  <tableColumns count="6">
    <tableColumn id="1" xr3:uid="{00000000-0010-0000-0400-000001000000}" name="EDAD" dataDxfId="90"/>
    <tableColumn id="2" xr3:uid="{00000000-0010-0000-0400-000002000000}" name="CHOQUES" dataDxfId="89"/>
    <tableColumn id="3" xr3:uid="{00000000-0010-0000-0400-000003000000}" name="ATROPELLOS" dataDxfId="88"/>
    <tableColumn id="4" xr3:uid="{00000000-0010-0000-0400-000004000000}" name="VOLCADURAS" dataDxfId="87"/>
    <tableColumn id="5" xr3:uid="{00000000-0010-0000-0400-000005000000}" name="CAIDA DE PERSONA" dataDxfId="86"/>
    <tableColumn id="6" xr3:uid="{00000000-0010-0000-0400-000006000000}" name="COMPUTO" dataDxfId="85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84" dataDxfId="82" headerRowBorderDxfId="83" tableBorderDxfId="81" headerRowCellStyle="Normal 2" dataCellStyle="Normal 2">
  <tableColumns count="6">
    <tableColumn id="1" xr3:uid="{00000000-0010-0000-0500-000001000000}" name="HORA" dataDxfId="80"/>
    <tableColumn id="2" xr3:uid="{00000000-0010-0000-0500-000002000000}" name="CHOQUES" dataDxfId="79" dataCellStyle="Normal 2"/>
    <tableColumn id="3" xr3:uid="{00000000-0010-0000-0500-000003000000}" name="ATROPELLOS" dataDxfId="78" dataCellStyle="Normal 2"/>
    <tableColumn id="4" xr3:uid="{00000000-0010-0000-0500-000004000000}" name="VOLCADURAS" dataDxfId="77" dataCellStyle="Normal 2"/>
    <tableColumn id="5" xr3:uid="{00000000-0010-0000-0500-000005000000}" name="CAIDA DE PERSONA" dataDxfId="76" dataCellStyle="Normal 2"/>
    <tableColumn id="6" xr3:uid="{00000000-0010-0000-0500-000006000000}" name="COMPUTO" dataDxfId="75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74" dataDxfId="72" headerRowBorderDxfId="73" tableBorderDxfId="71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70"/>
    <tableColumn id="2" xr3:uid="{00000000-0010-0000-0600-000002000000}" name="ESTADO  DE EBRIEDAD" dataDxfId="69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3:C61" totalsRowShown="0" headerRowDxfId="68" dataDxfId="66" headerRowBorderDxfId="67" tableBorderDxfId="65" totalsRowBorderDxfId="64" headerRowCellStyle="Normal 2" dataCellStyle="Normal 2">
  <sortState xmlns:xlrd2="http://schemas.microsoft.com/office/spreadsheetml/2017/richdata2" ref="B46:C63">
    <sortCondition ref="B46:B63"/>
  </sortState>
  <tableColumns count="2">
    <tableColumn id="1" xr3:uid="{00000000-0010-0000-0700-000001000000}" name="EDAD" dataDxfId="63"/>
    <tableColumn id="2" xr3:uid="{00000000-0010-0000-0700-000002000000}" name="ESTADO  DE EBRIEDAD" dataDxfId="62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6:C68" totalsRowShown="0" headerRowDxfId="61" dataDxfId="59" headerRowBorderDxfId="60" tableBorderDxfId="58" totalsRowBorderDxfId="57" headerRowCellStyle="Normal 2">
  <autoFilter ref="B66:C68" xr:uid="{00000000-0009-0000-0100-000016000000}"/>
  <tableColumns count="2">
    <tableColumn id="1" xr3:uid="{00000000-0010-0000-0800-000001000000}" name="GENERO " dataDxfId="56" dataCellStyle="Normal 2"/>
    <tableColumn id="2" xr3:uid="{00000000-0010-0000-0800-000002000000}" name="E.E." dataDxfId="55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topLeftCell="A13" zoomScale="75" zoomScaleNormal="75" zoomScaleSheetLayoutView="75" zoomScalePageLayoutView="75" workbookViewId="0">
      <selection activeCell="B25" sqref="B25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 ht="21" customHeight="1">
      <c r="B1" s="2"/>
      <c r="C1" s="2"/>
      <c r="D1" s="2"/>
    </row>
    <row r="2" spans="2:8" ht="30" customHeight="1">
      <c r="B2" s="311" t="s">
        <v>165</v>
      </c>
      <c r="C2" s="311"/>
      <c r="D2" s="311"/>
      <c r="E2" s="311"/>
      <c r="F2" s="311"/>
      <c r="G2" s="311"/>
      <c r="H2" s="311"/>
    </row>
    <row r="3" spans="2:8" ht="34.5" customHeight="1">
      <c r="B3" s="311"/>
      <c r="C3" s="311"/>
      <c r="D3" s="311"/>
      <c r="E3" s="311"/>
      <c r="F3" s="311"/>
      <c r="G3" s="311"/>
      <c r="H3" s="311"/>
    </row>
    <row r="4" spans="2:8" ht="50.25" customHeight="1">
      <c r="B4" s="311"/>
      <c r="C4" s="311"/>
      <c r="D4" s="311"/>
      <c r="E4" s="311"/>
      <c r="F4" s="311"/>
      <c r="G4" s="311"/>
      <c r="H4" s="311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62"/>
    </row>
    <row r="10" spans="2:8" ht="21" customHeight="1">
      <c r="B10" s="201" t="s">
        <v>0</v>
      </c>
      <c r="C10" s="202" t="s">
        <v>170</v>
      </c>
      <c r="D10" s="203" t="s">
        <v>171</v>
      </c>
    </row>
    <row r="11" spans="2:8" ht="30.95" customHeight="1">
      <c r="B11" s="199" t="s">
        <v>1</v>
      </c>
      <c r="C11" s="169">
        <v>289</v>
      </c>
      <c r="D11" s="155">
        <v>326</v>
      </c>
    </row>
    <row r="12" spans="2:8" ht="30.95" customHeight="1">
      <c r="B12" s="199" t="s">
        <v>2</v>
      </c>
      <c r="C12" s="169">
        <v>10</v>
      </c>
      <c r="D12" s="155">
        <v>9</v>
      </c>
    </row>
    <row r="13" spans="2:8" ht="30.95" customHeight="1">
      <c r="B13" s="199" t="s">
        <v>3</v>
      </c>
      <c r="C13" s="169">
        <v>10</v>
      </c>
      <c r="D13" s="155">
        <v>8</v>
      </c>
    </row>
    <row r="14" spans="2:8" ht="30.95" customHeight="1">
      <c r="B14" s="199" t="s">
        <v>4</v>
      </c>
      <c r="C14" s="169">
        <v>0</v>
      </c>
      <c r="D14" s="155">
        <v>1</v>
      </c>
    </row>
    <row r="15" spans="2:8" ht="12.75" customHeight="1">
      <c r="B15" s="199"/>
      <c r="C15" s="169"/>
      <c r="D15" s="155"/>
    </row>
    <row r="16" spans="2:8" ht="30.95" customHeight="1">
      <c r="B16" s="295" t="s">
        <v>5</v>
      </c>
      <c r="C16" s="296">
        <f>C11+C12+C13+C14</f>
        <v>309</v>
      </c>
      <c r="D16" s="296">
        <f>D11+D12+D13+D14</f>
        <v>344</v>
      </c>
    </row>
    <row r="17" spans="2:5" ht="12.75" customHeight="1">
      <c r="B17" s="199"/>
      <c r="C17" s="169"/>
      <c r="D17" s="155"/>
    </row>
    <row r="18" spans="2:5" ht="30.95" customHeight="1">
      <c r="B18" s="199" t="s">
        <v>6</v>
      </c>
      <c r="C18" s="169">
        <v>228</v>
      </c>
      <c r="D18" s="155">
        <v>279</v>
      </c>
    </row>
    <row r="19" spans="2:5" ht="30.95" customHeight="1">
      <c r="B19" s="200" t="s">
        <v>7</v>
      </c>
      <c r="C19" s="170">
        <v>3</v>
      </c>
      <c r="D19" s="156">
        <v>4</v>
      </c>
    </row>
    <row r="20" spans="2:5" ht="9" customHeight="1">
      <c r="E20" s="61"/>
    </row>
    <row r="21" spans="2:5">
      <c r="E21" s="61"/>
    </row>
    <row r="22" spans="2:5">
      <c r="E22" s="61"/>
    </row>
    <row r="23" spans="2:5">
      <c r="E23" s="61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38"/>
  <sheetViews>
    <sheetView showGridLines="0" view="pageLayout" zoomScaleNormal="100" workbookViewId="0">
      <selection activeCell="B25" sqref="B25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43" t="s">
        <v>162</v>
      </c>
      <c r="D4" s="343"/>
    </row>
    <row r="5" spans="3:4" ht="12.75" customHeight="1">
      <c r="C5" s="343"/>
      <c r="D5" s="343"/>
    </row>
    <row r="6" spans="3:4" ht="24.75" customHeight="1">
      <c r="C6" s="343"/>
      <c r="D6" s="343"/>
    </row>
    <row r="7" spans="3:4" hidden="1"/>
    <row r="8" spans="3:4">
      <c r="C8" s="1" t="s">
        <v>161</v>
      </c>
    </row>
    <row r="9" spans="3:4" ht="13.5" thickBot="1"/>
    <row r="10" spans="3:4" ht="31.5" customHeight="1" thickBot="1">
      <c r="C10" s="341" t="s">
        <v>175</v>
      </c>
      <c r="D10" s="342"/>
    </row>
    <row r="11" spans="3:4" ht="15">
      <c r="C11" s="259" t="s">
        <v>104</v>
      </c>
      <c r="D11" s="260" t="s">
        <v>105</v>
      </c>
    </row>
    <row r="12" spans="3:4" ht="15.75">
      <c r="C12" s="261" t="s">
        <v>123</v>
      </c>
      <c r="D12" s="262"/>
    </row>
    <row r="13" spans="3:4" ht="15">
      <c r="C13" s="263" t="s">
        <v>176</v>
      </c>
      <c r="D13" s="264">
        <v>5</v>
      </c>
    </row>
    <row r="14" spans="3:4" ht="15">
      <c r="C14" s="265" t="s">
        <v>177</v>
      </c>
      <c r="D14" s="262">
        <v>3</v>
      </c>
    </row>
    <row r="15" spans="3:4" ht="15">
      <c r="C15" s="265" t="s">
        <v>178</v>
      </c>
      <c r="D15" s="266">
        <v>3</v>
      </c>
    </row>
    <row r="16" spans="3:4" ht="15">
      <c r="C16" s="265" t="s">
        <v>179</v>
      </c>
      <c r="D16" s="262">
        <v>3</v>
      </c>
    </row>
    <row r="17" spans="3:4" ht="15">
      <c r="C17" s="265" t="s">
        <v>180</v>
      </c>
      <c r="D17" s="262">
        <v>2</v>
      </c>
    </row>
    <row r="18" spans="3:4" ht="15">
      <c r="C18" s="265" t="s">
        <v>181</v>
      </c>
      <c r="D18" s="262">
        <v>2</v>
      </c>
    </row>
    <row r="19" spans="3:4" ht="15">
      <c r="C19" s="265" t="s">
        <v>182</v>
      </c>
      <c r="D19" s="262">
        <v>2</v>
      </c>
    </row>
    <row r="20" spans="3:4" ht="15">
      <c r="C20" s="265" t="s">
        <v>183</v>
      </c>
      <c r="D20" s="262">
        <v>2</v>
      </c>
    </row>
    <row r="21" spans="3:4" ht="15">
      <c r="C21" s="265" t="s">
        <v>184</v>
      </c>
      <c r="D21" s="262">
        <v>2</v>
      </c>
    </row>
    <row r="22" spans="3:4" ht="15">
      <c r="C22" s="265" t="s">
        <v>185</v>
      </c>
      <c r="D22" s="266">
        <v>2</v>
      </c>
    </row>
    <row r="23" spans="3:4" ht="15">
      <c r="C23" s="265" t="s">
        <v>186</v>
      </c>
      <c r="D23" s="267">
        <v>2</v>
      </c>
    </row>
    <row r="24" spans="3:4" ht="15">
      <c r="C24" s="265" t="s">
        <v>187</v>
      </c>
      <c r="D24" s="266">
        <v>2</v>
      </c>
    </row>
    <row r="25" spans="3:4" ht="15">
      <c r="C25" s="268"/>
      <c r="D25" s="267"/>
    </row>
    <row r="26" spans="3:4" ht="15">
      <c r="C26" s="268" t="s">
        <v>147</v>
      </c>
      <c r="D26" s="267"/>
    </row>
    <row r="27" spans="3:4" ht="15">
      <c r="C27" s="265" t="s">
        <v>188</v>
      </c>
      <c r="D27" s="267">
        <v>3</v>
      </c>
    </row>
    <row r="28" spans="3:4" ht="15">
      <c r="C28" s="265" t="s">
        <v>189</v>
      </c>
      <c r="D28" s="266">
        <v>2</v>
      </c>
    </row>
    <row r="29" spans="3:4" ht="15">
      <c r="C29" s="300" t="s">
        <v>190</v>
      </c>
      <c r="D29" s="269">
        <v>2</v>
      </c>
    </row>
    <row r="30" spans="3:4" ht="15">
      <c r="C30" s="265"/>
      <c r="D30" s="262"/>
    </row>
    <row r="31" spans="3:4" ht="15">
      <c r="C31" s="268" t="s">
        <v>148</v>
      </c>
      <c r="D31" s="262"/>
    </row>
    <row r="32" spans="3:4" ht="15">
      <c r="C32" s="265" t="s">
        <v>191</v>
      </c>
      <c r="D32" s="262">
        <v>3</v>
      </c>
    </row>
    <row r="33" spans="3:4" ht="15">
      <c r="C33" s="265" t="s">
        <v>192</v>
      </c>
      <c r="D33" s="262">
        <v>3</v>
      </c>
    </row>
    <row r="34" spans="3:4" ht="15">
      <c r="C34" s="263" t="s">
        <v>193</v>
      </c>
      <c r="D34" s="264">
        <v>3</v>
      </c>
    </row>
    <row r="35" spans="3:4" ht="15">
      <c r="C35" s="265" t="s">
        <v>194</v>
      </c>
      <c r="D35" s="262">
        <v>2</v>
      </c>
    </row>
    <row r="36" spans="3:4" ht="15">
      <c r="C36" s="265" t="s">
        <v>195</v>
      </c>
      <c r="D36" s="262">
        <v>2</v>
      </c>
    </row>
    <row r="37" spans="3:4" ht="15">
      <c r="C37" s="265" t="s">
        <v>196</v>
      </c>
      <c r="D37" s="262">
        <v>2</v>
      </c>
    </row>
    <row r="38" spans="3:4" ht="15">
      <c r="C38" s="265" t="s">
        <v>197</v>
      </c>
      <c r="D38" s="264">
        <v>14</v>
      </c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O30"/>
  <sheetViews>
    <sheetView showGridLines="0" view="pageLayout" zoomScale="75" zoomScaleNormal="100" zoomScaleSheetLayoutView="75" zoomScalePageLayoutView="75" workbookViewId="0">
      <selection activeCell="B25" sqref="B25"/>
    </sheetView>
  </sheetViews>
  <sheetFormatPr baseColWidth="10" defaultRowHeight="15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6" spans="1:15">
      <c r="A6" s="311" t="s">
        <v>167</v>
      </c>
      <c r="B6" s="311"/>
      <c r="C6" s="311"/>
      <c r="D6" s="311"/>
      <c r="E6" s="311"/>
      <c r="F6" s="311"/>
      <c r="G6" s="311"/>
      <c r="H6" s="311"/>
      <c r="I6" s="311"/>
      <c r="J6" s="311"/>
    </row>
    <row r="7" spans="1:15">
      <c r="A7" s="311"/>
      <c r="B7" s="311"/>
      <c r="C7" s="311"/>
      <c r="D7" s="311"/>
      <c r="E7" s="311"/>
      <c r="F7" s="311"/>
      <c r="G7" s="311"/>
      <c r="H7" s="311"/>
      <c r="I7" s="311"/>
      <c r="J7" s="311"/>
    </row>
    <row r="8" spans="1:15">
      <c r="A8" s="311"/>
      <c r="B8" s="311"/>
      <c r="C8" s="311"/>
      <c r="D8" s="311"/>
      <c r="E8" s="311"/>
      <c r="F8" s="311"/>
      <c r="G8" s="311"/>
      <c r="H8" s="311"/>
      <c r="I8" s="311"/>
      <c r="J8" s="311"/>
    </row>
    <row r="9" spans="1:15" ht="30" customHeight="1">
      <c r="A9" s="311"/>
      <c r="B9" s="311"/>
      <c r="C9" s="311"/>
      <c r="D9" s="311"/>
      <c r="E9" s="311"/>
      <c r="F9" s="311"/>
      <c r="G9" s="311"/>
      <c r="H9" s="311"/>
      <c r="I9" s="311"/>
      <c r="J9" s="311"/>
      <c r="K9" s="235"/>
      <c r="L9" s="235"/>
      <c r="M9" s="235"/>
      <c r="N9" s="235"/>
      <c r="O9" s="63"/>
    </row>
    <row r="11" spans="1:15">
      <c r="A11" s="9" t="s">
        <v>8</v>
      </c>
      <c r="B11" s="10"/>
      <c r="C11" s="10"/>
    </row>
    <row r="12" spans="1:15" ht="36" customHeight="1">
      <c r="A12" s="117" t="s">
        <v>0</v>
      </c>
      <c r="B12" s="202" t="s">
        <v>170</v>
      </c>
      <c r="C12" s="203" t="s">
        <v>171</v>
      </c>
    </row>
    <row r="13" spans="1:15" ht="30.95" customHeight="1">
      <c r="A13" s="118" t="s">
        <v>18</v>
      </c>
      <c r="B13" s="294">
        <v>595</v>
      </c>
      <c r="C13" s="121">
        <v>880</v>
      </c>
    </row>
    <row r="14" spans="1:15" ht="30.95" customHeight="1">
      <c r="A14" s="119" t="s">
        <v>19</v>
      </c>
      <c r="B14" s="294">
        <v>678</v>
      </c>
      <c r="C14" s="121">
        <v>529</v>
      </c>
    </row>
    <row r="15" spans="1:15" ht="23.25" customHeight="1">
      <c r="A15" s="119" t="s">
        <v>150</v>
      </c>
      <c r="B15" s="122"/>
      <c r="C15" s="121"/>
    </row>
    <row r="16" spans="1:15" ht="9" customHeight="1">
      <c r="A16" s="116"/>
      <c r="B16" s="123"/>
      <c r="C16" s="124"/>
    </row>
    <row r="17" spans="1:3" ht="30.95" customHeight="1">
      <c r="A17" s="120" t="s">
        <v>5</v>
      </c>
      <c r="B17" s="125">
        <f>B13+B14+B15</f>
        <v>1273</v>
      </c>
      <c r="C17" s="302">
        <f>C13+C14+C15</f>
        <v>1409</v>
      </c>
    </row>
    <row r="18" spans="1:3" ht="30.95" customHeight="1">
      <c r="A18" s="11"/>
      <c r="B18" s="12"/>
      <c r="C18" s="12"/>
    </row>
    <row r="19" spans="1:3" ht="30.95" customHeight="1">
      <c r="A19" s="11"/>
      <c r="B19" s="12"/>
      <c r="C19" s="12"/>
    </row>
    <row r="20" spans="1:3" ht="30.95" customHeight="1"/>
    <row r="21" spans="1:3" ht="30.95" customHeight="1"/>
    <row r="22" spans="1:3" ht="30.95" customHeight="1">
      <c r="A22" s="11"/>
      <c r="B22" s="12"/>
      <c r="C22" s="12"/>
    </row>
    <row r="23" spans="1:3" ht="30.95" customHeight="1">
      <c r="A23" s="11"/>
      <c r="B23" s="12"/>
      <c r="C23" s="12"/>
    </row>
    <row r="24" spans="1:3" ht="30.95" customHeight="1">
      <c r="A24" s="11"/>
      <c r="B24" s="344"/>
      <c r="C24" s="344"/>
    </row>
    <row r="25" spans="1:3" ht="30.95" customHeight="1">
      <c r="A25" s="11"/>
      <c r="B25" s="12"/>
      <c r="C25" s="12"/>
    </row>
    <row r="26" spans="1:3" ht="30.95" customHeight="1">
      <c r="A26" s="11"/>
      <c r="B26" s="12"/>
      <c r="C26" s="12"/>
    </row>
    <row r="27" spans="1:3" ht="30.95" customHeight="1">
      <c r="A27" s="11"/>
      <c r="B27" s="12"/>
      <c r="C27" s="12"/>
    </row>
    <row r="28" spans="1:3" ht="4.5" customHeight="1">
      <c r="A28" s="11"/>
      <c r="B28" s="12"/>
      <c r="C28" s="12"/>
    </row>
    <row r="29" spans="1:3" ht="30.95" customHeight="1">
      <c r="A29" s="11"/>
      <c r="B29" s="12"/>
      <c r="C29" s="12"/>
    </row>
    <row r="30" spans="1:3" ht="30.95" customHeight="1">
      <c r="A30" s="11"/>
      <c r="B30" s="12"/>
      <c r="C30" s="12"/>
    </row>
  </sheetData>
  <mergeCells count="2">
    <mergeCell ref="A6:J9"/>
    <mergeCell ref="B24:C24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L42"/>
  <sheetViews>
    <sheetView showGridLines="0" view="pageLayout" topLeftCell="A4" zoomScaleNormal="100" workbookViewId="0">
      <selection activeCell="B25" sqref="B25"/>
    </sheetView>
  </sheetViews>
  <sheetFormatPr baseColWidth="10" defaultRowHeight="12.75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9" width="13.7109375" customWidth="1"/>
    <col min="10" max="10" width="15.42578125" customWidth="1"/>
  </cols>
  <sheetData>
    <row r="1" spans="3:12" ht="23.25" customHeight="1"/>
    <row r="2" spans="3:12">
      <c r="C2" s="311" t="s">
        <v>168</v>
      </c>
      <c r="D2" s="311"/>
      <c r="E2" s="311"/>
      <c r="F2" s="311"/>
      <c r="G2" s="311"/>
      <c r="H2" s="311"/>
      <c r="I2" s="311"/>
      <c r="J2" s="311"/>
    </row>
    <row r="3" spans="3:12" ht="27" customHeight="1">
      <c r="C3" s="311"/>
      <c r="D3" s="311"/>
      <c r="E3" s="311"/>
      <c r="F3" s="311"/>
      <c r="G3" s="311"/>
      <c r="H3" s="311"/>
      <c r="I3" s="311"/>
      <c r="J3" s="311"/>
    </row>
    <row r="4" spans="3:12" ht="18.75" customHeight="1">
      <c r="C4" s="311"/>
      <c r="D4" s="311"/>
      <c r="E4" s="311"/>
      <c r="F4" s="311"/>
      <c r="G4" s="311"/>
      <c r="H4" s="311"/>
      <c r="I4" s="311"/>
      <c r="J4" s="311"/>
    </row>
    <row r="5" spans="3:12" ht="12.75" customHeight="1">
      <c r="D5" s="236"/>
      <c r="E5" s="236"/>
      <c r="F5" s="236"/>
      <c r="G5" s="236"/>
      <c r="H5" s="236"/>
      <c r="I5" s="236"/>
      <c r="J5" s="236"/>
    </row>
    <row r="6" spans="3:12" ht="12.75" customHeight="1">
      <c r="D6" s="236"/>
      <c r="E6" s="236"/>
      <c r="F6" s="236"/>
      <c r="G6" s="236"/>
      <c r="H6" s="236"/>
      <c r="I6" s="236"/>
      <c r="J6" s="236"/>
    </row>
    <row r="8" spans="3:12" ht="15.75" thickBot="1"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3:12" s="66" customFormat="1" ht="33" customHeight="1" thickBot="1">
      <c r="C9" s="283" t="s">
        <v>29</v>
      </c>
      <c r="D9" s="284" t="s">
        <v>127</v>
      </c>
      <c r="E9" s="280" t="s">
        <v>128</v>
      </c>
      <c r="F9" s="280" t="s">
        <v>129</v>
      </c>
      <c r="G9" s="281" t="s">
        <v>130</v>
      </c>
      <c r="H9" s="282" t="s">
        <v>131</v>
      </c>
      <c r="I9" s="291" t="s">
        <v>144</v>
      </c>
      <c r="J9" s="283" t="s">
        <v>5</v>
      </c>
      <c r="K9" s="151"/>
      <c r="L9" s="151"/>
    </row>
    <row r="10" spans="3:12" ht="16.5" thickBot="1">
      <c r="C10" s="288" t="s">
        <v>132</v>
      </c>
      <c r="D10" s="285">
        <v>558</v>
      </c>
      <c r="E10" s="279">
        <v>7</v>
      </c>
      <c r="F10" s="279">
        <v>12</v>
      </c>
      <c r="G10" s="279">
        <v>22</v>
      </c>
      <c r="H10" s="279">
        <v>1</v>
      </c>
      <c r="I10" s="197">
        <v>22</v>
      </c>
      <c r="J10" s="303">
        <f>SUM(D10:H10)</f>
        <v>600</v>
      </c>
      <c r="K10" s="74"/>
      <c r="L10" s="74"/>
    </row>
    <row r="11" spans="3:12" ht="10.5" customHeight="1" thickBot="1">
      <c r="C11" s="289"/>
      <c r="D11" s="286"/>
      <c r="E11" s="152"/>
      <c r="F11" s="152"/>
      <c r="G11" s="152"/>
      <c r="H11" s="152"/>
      <c r="I11" s="153"/>
      <c r="J11" s="304"/>
      <c r="K11" s="74"/>
      <c r="L11" s="74"/>
    </row>
    <row r="12" spans="3:12" ht="16.5" thickBot="1">
      <c r="C12" s="289" t="s">
        <v>133</v>
      </c>
      <c r="D12" s="286">
        <v>48</v>
      </c>
      <c r="E12" s="152"/>
      <c r="F12" s="152"/>
      <c r="G12" s="152">
        <v>1</v>
      </c>
      <c r="H12" s="152"/>
      <c r="I12" s="153">
        <v>2</v>
      </c>
      <c r="J12" s="304">
        <f>SUM(D12:H12)</f>
        <v>49</v>
      </c>
      <c r="K12" s="74"/>
      <c r="L12" s="74"/>
    </row>
    <row r="13" spans="3:12" ht="6.75" customHeight="1" thickBot="1">
      <c r="C13" s="289"/>
      <c r="D13" s="286"/>
      <c r="E13" s="152"/>
      <c r="F13" s="152"/>
      <c r="G13" s="152"/>
      <c r="H13" s="152"/>
      <c r="I13" s="153"/>
      <c r="J13" s="304"/>
      <c r="K13" s="74"/>
      <c r="L13" s="74"/>
    </row>
    <row r="14" spans="3:12" ht="16.5" thickBot="1">
      <c r="C14" s="289" t="s">
        <v>134</v>
      </c>
      <c r="D14" s="286">
        <v>0</v>
      </c>
      <c r="E14" s="152"/>
      <c r="F14" s="152"/>
      <c r="G14" s="152"/>
      <c r="H14" s="152"/>
      <c r="I14" s="153"/>
      <c r="J14" s="304">
        <f>SUM(D14:H14)</f>
        <v>0</v>
      </c>
      <c r="K14" s="74"/>
      <c r="L14" s="74"/>
    </row>
    <row r="15" spans="3:12" ht="9" customHeight="1" thickBot="1">
      <c r="C15" s="289"/>
      <c r="D15" s="286"/>
      <c r="E15" s="152"/>
      <c r="F15" s="152"/>
      <c r="G15" s="152"/>
      <c r="H15" s="152"/>
      <c r="I15" s="153"/>
      <c r="J15" s="304"/>
      <c r="K15" s="74"/>
      <c r="L15" s="74"/>
    </row>
    <row r="16" spans="3:12" ht="16.5" thickBot="1">
      <c r="C16" s="290" t="s">
        <v>135</v>
      </c>
      <c r="D16" s="287">
        <v>0</v>
      </c>
      <c r="E16" s="277"/>
      <c r="F16" s="277"/>
      <c r="G16" s="277"/>
      <c r="H16" s="277"/>
      <c r="I16" s="292"/>
      <c r="J16" s="305">
        <f>SUM(D16:H16)</f>
        <v>0</v>
      </c>
      <c r="K16" s="74"/>
      <c r="L16" s="74"/>
    </row>
    <row r="17" spans="3:12" ht="36" customHeight="1" thickBot="1">
      <c r="C17" s="278"/>
      <c r="D17" s="307">
        <f>SUM(D10:D16)</f>
        <v>606</v>
      </c>
      <c r="E17" s="308">
        <f t="shared" ref="E17:I17" si="0">SUM(E10:E16)</f>
        <v>7</v>
      </c>
      <c r="F17" s="308">
        <f t="shared" si="0"/>
        <v>12</v>
      </c>
      <c r="G17" s="308">
        <f>SUM(G10:G16)</f>
        <v>23</v>
      </c>
      <c r="H17" s="308">
        <f t="shared" si="0"/>
        <v>1</v>
      </c>
      <c r="I17" s="309">
        <f t="shared" si="0"/>
        <v>24</v>
      </c>
      <c r="J17" s="306">
        <f>SUM(D17:I17)</f>
        <v>673</v>
      </c>
      <c r="K17" s="74"/>
      <c r="L17" s="74"/>
    </row>
    <row r="18" spans="3:12" ht="15">
      <c r="C18" s="74"/>
      <c r="D18" s="74"/>
      <c r="E18" s="74"/>
      <c r="F18" s="74"/>
      <c r="G18" s="74"/>
      <c r="H18" s="74"/>
      <c r="I18" s="74"/>
      <c r="J18" s="74"/>
      <c r="K18" s="74"/>
      <c r="L18" s="74"/>
    </row>
    <row r="19" spans="3:12" ht="15"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pans="3:12" ht="15">
      <c r="C20" s="74"/>
      <c r="D20" s="74"/>
      <c r="E20" s="74"/>
      <c r="F20" s="74"/>
      <c r="G20" s="74"/>
      <c r="H20" s="74"/>
      <c r="I20" s="74"/>
      <c r="J20" s="74"/>
      <c r="K20" s="74"/>
      <c r="L20" s="74"/>
    </row>
    <row r="21" spans="3:12" ht="15"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2" spans="3:12" ht="15">
      <c r="C22" s="74"/>
      <c r="D22" s="74"/>
      <c r="E22" s="74"/>
      <c r="F22" s="74"/>
      <c r="G22" s="74"/>
      <c r="H22" s="74"/>
      <c r="I22" s="74"/>
      <c r="J22" s="74"/>
      <c r="K22" s="74"/>
      <c r="L22" s="74"/>
    </row>
    <row r="23" spans="3:12" ht="15">
      <c r="C23" s="74"/>
      <c r="D23" s="74"/>
      <c r="E23" s="74"/>
      <c r="F23" s="74"/>
      <c r="G23" s="74"/>
      <c r="H23" s="74"/>
      <c r="I23" s="74"/>
      <c r="J23" s="74"/>
      <c r="K23" s="74"/>
      <c r="L23" s="74"/>
    </row>
    <row r="24" spans="3:12" ht="15">
      <c r="C24" s="74"/>
      <c r="D24" s="74"/>
      <c r="E24" s="74"/>
      <c r="F24" s="74"/>
      <c r="G24" s="74"/>
      <c r="H24" s="74"/>
      <c r="I24" s="74"/>
      <c r="J24" s="74"/>
      <c r="K24" s="74"/>
      <c r="L24" s="74"/>
    </row>
    <row r="25" spans="3:12" ht="15">
      <c r="C25" s="74"/>
      <c r="D25" s="74"/>
      <c r="E25" s="74"/>
      <c r="F25" s="74"/>
      <c r="G25" s="74"/>
      <c r="H25" s="74"/>
      <c r="I25" s="74"/>
      <c r="J25" s="74"/>
      <c r="K25" s="74"/>
      <c r="L25" s="74"/>
    </row>
    <row r="26" spans="3:12" ht="15">
      <c r="K26" s="74"/>
      <c r="L26" s="74"/>
    </row>
    <row r="27" spans="3:12" ht="15">
      <c r="K27" s="74"/>
      <c r="L27" s="74"/>
    </row>
    <row r="42" spans="3:3" ht="15">
      <c r="C42" s="8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L32"/>
  <sheetViews>
    <sheetView showGridLines="0" view="pageLayout" topLeftCell="A22" zoomScaleNormal="100" workbookViewId="0">
      <selection activeCell="B25" sqref="B25"/>
    </sheetView>
  </sheetViews>
  <sheetFormatPr baseColWidth="10" defaultRowHeight="12.75"/>
  <cols>
    <col min="1" max="1" width="6.42578125" style="80" customWidth="1"/>
    <col min="2" max="2" width="17.140625" style="80" customWidth="1"/>
    <col min="3" max="3" width="16.5703125" style="80" hidden="1" customWidth="1"/>
    <col min="4" max="4" width="15.5703125" style="80" hidden="1" customWidth="1"/>
    <col min="5" max="5" width="10.42578125" style="80" customWidth="1"/>
    <col min="6" max="6" width="10.7109375" style="80" customWidth="1"/>
    <col min="7" max="7" width="11.42578125" style="80"/>
    <col min="8" max="8" width="5.7109375" style="81" customWidth="1"/>
    <col min="9" max="9" width="11.42578125" style="81"/>
    <col min="10" max="18" width="5.7109375" style="80" customWidth="1"/>
    <col min="19" max="16384" width="11.42578125" style="80"/>
  </cols>
  <sheetData>
    <row r="1" spans="2:12" ht="5.25" customHeight="1"/>
    <row r="2" spans="2:12" ht="27.75" customHeight="1"/>
    <row r="3" spans="2:12" ht="33" customHeight="1">
      <c r="B3" s="346" t="s">
        <v>163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</row>
    <row r="4" spans="2:12" ht="39" customHeight="1"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</row>
    <row r="5" spans="2:12" ht="30.75" customHeight="1"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</row>
    <row r="6" spans="2:12" ht="12.75" customHeight="1" thickBot="1">
      <c r="B6" s="344"/>
      <c r="C6" s="344"/>
      <c r="D6" s="344"/>
      <c r="E6" s="344"/>
      <c r="F6" s="344"/>
      <c r="G6" s="344"/>
      <c r="H6" s="82"/>
      <c r="I6" s="82"/>
    </row>
    <row r="7" spans="2:12" ht="22.5" customHeight="1" thickBot="1">
      <c r="B7" s="350" t="s">
        <v>169</v>
      </c>
      <c r="C7" s="351"/>
      <c r="D7" s="351"/>
      <c r="E7" s="351"/>
      <c r="F7" s="351"/>
      <c r="G7" s="352"/>
      <c r="H7" s="83"/>
      <c r="I7" s="83"/>
    </row>
    <row r="8" spans="2:12" ht="3" customHeight="1" thickBot="1">
      <c r="B8" s="86"/>
      <c r="C8" s="87"/>
      <c r="D8" s="87"/>
      <c r="E8" s="87"/>
      <c r="F8" s="87"/>
      <c r="G8" s="88"/>
    </row>
    <row r="9" spans="2:12" s="81" customFormat="1" ht="26.25" customHeight="1" thickBot="1">
      <c r="B9" s="347" t="s">
        <v>27</v>
      </c>
      <c r="C9" s="348"/>
      <c r="D9" s="348"/>
      <c r="E9" s="348"/>
      <c r="F9" s="348"/>
      <c r="G9" s="349"/>
      <c r="H9" s="62"/>
      <c r="I9" s="62"/>
    </row>
    <row r="10" spans="2:12" ht="31.5" customHeight="1" thickBot="1">
      <c r="B10" s="154" t="s">
        <v>29</v>
      </c>
      <c r="C10" s="237" t="s">
        <v>23</v>
      </c>
      <c r="D10" s="238" t="s">
        <v>108</v>
      </c>
      <c r="E10" s="238" t="s">
        <v>25</v>
      </c>
      <c r="F10" s="239" t="s">
        <v>26</v>
      </c>
      <c r="G10" s="240" t="s">
        <v>5</v>
      </c>
      <c r="H10" s="14"/>
      <c r="I10" s="14"/>
    </row>
    <row r="11" spans="2:12" ht="24" customHeight="1">
      <c r="B11" s="241" t="s">
        <v>21</v>
      </c>
      <c r="C11" s="242"/>
      <c r="D11" s="242"/>
      <c r="E11" s="242">
        <v>8</v>
      </c>
      <c r="F11" s="242">
        <v>8</v>
      </c>
      <c r="G11" s="243">
        <f>Tabla8[[#This Row],[JUZGADO IV]]+Tabla8[[#This Row],[JUZGADO III]]+Tabla8[[#This Row],[COLEGIADO]]+Tabla8[[#This Row],[ASUNTOS INTERNOS]]</f>
        <v>16</v>
      </c>
    </row>
    <row r="12" spans="2:12" ht="24" customHeight="1">
      <c r="B12" s="244" t="s">
        <v>22</v>
      </c>
      <c r="C12" s="245"/>
      <c r="D12" s="245"/>
      <c r="E12" s="245">
        <v>2</v>
      </c>
      <c r="F12" s="245">
        <v>1</v>
      </c>
      <c r="G12" s="246">
        <f>Tabla8[[#This Row],[JUZGADO IV]]+Tabla8[[#This Row],[JUZGADO III]]+Tabla8[[#This Row],[ASUNTOS INTERNOS]]</f>
        <v>3</v>
      </c>
    </row>
    <row r="13" spans="2:12" ht="12" customHeight="1" thickBot="1">
      <c r="B13" s="247"/>
    </row>
    <row r="14" spans="2:12" ht="24" customHeight="1">
      <c r="B14" s="272" t="s">
        <v>121</v>
      </c>
      <c r="C14" s="273" t="e">
        <f>C11+#REF!+C12</f>
        <v>#REF!</v>
      </c>
      <c r="D14" s="273" t="e">
        <f>D11+#REF!+D12</f>
        <v>#REF!</v>
      </c>
      <c r="E14" s="273">
        <f>E11+E12</f>
        <v>10</v>
      </c>
      <c r="F14" s="273">
        <f>F11+F12</f>
        <v>9</v>
      </c>
      <c r="G14" s="273">
        <f>G11+G12</f>
        <v>19</v>
      </c>
    </row>
    <row r="15" spans="2:12" ht="13.5" thickBot="1">
      <c r="B15" s="79"/>
    </row>
    <row r="16" spans="2:12" ht="22.5" customHeight="1" thickBot="1">
      <c r="B16" s="347" t="s">
        <v>28</v>
      </c>
      <c r="C16" s="348"/>
      <c r="D16" s="348"/>
      <c r="E16" s="348"/>
      <c r="F16" s="348"/>
      <c r="G16" s="349"/>
      <c r="H16" s="62"/>
      <c r="I16" s="62"/>
    </row>
    <row r="17" spans="2:9" ht="32.25" customHeight="1" thickBot="1">
      <c r="B17" s="248" t="s">
        <v>29</v>
      </c>
      <c r="C17" s="249" t="s">
        <v>23</v>
      </c>
      <c r="D17" s="250" t="s">
        <v>24</v>
      </c>
      <c r="E17" s="250" t="s">
        <v>25</v>
      </c>
      <c r="F17" s="251" t="s">
        <v>26</v>
      </c>
      <c r="G17" s="252" t="s">
        <v>5</v>
      </c>
      <c r="H17" s="14"/>
      <c r="I17" s="14"/>
    </row>
    <row r="18" spans="2:9" ht="0.75" customHeight="1" thickBot="1">
      <c r="B18" s="253"/>
      <c r="C18" s="80">
        <v>0</v>
      </c>
      <c r="E18" s="80">
        <f t="shared" ref="E18" si="0">E15+E16</f>
        <v>0</v>
      </c>
      <c r="G18" s="254">
        <f>Tabla9[[#This Row],[JUZGADO IV]]+Tabla9[[#This Row],[JUZGADO III]]+Tabla9[[#This Row],[JUZGADO I]]+Tabla9[[#This Row],[ASUNTOS INTERNOS]]</f>
        <v>0</v>
      </c>
    </row>
    <row r="19" spans="2:9" ht="24" customHeight="1">
      <c r="B19" s="255" t="s">
        <v>21</v>
      </c>
      <c r="C19" s="242"/>
      <c r="D19" s="242"/>
      <c r="E19" s="242">
        <v>10</v>
      </c>
      <c r="F19" s="242">
        <v>3</v>
      </c>
      <c r="G19" s="256">
        <f>Tabla9[[#This Row],[JUZGADO IV]]+Tabla9[[#This Row],[JUZGADO III]]+Tabla9[[#This Row],[JUZGADO I]]+Tabla9[[#This Row],[ASUNTOS INTERNOS]]</f>
        <v>13</v>
      </c>
    </row>
    <row r="20" spans="2:9" ht="24" customHeight="1">
      <c r="B20" s="257" t="s">
        <v>22</v>
      </c>
      <c r="C20" s="245"/>
      <c r="D20" s="245"/>
      <c r="E20" s="245">
        <v>2</v>
      </c>
      <c r="F20" s="245">
        <v>2</v>
      </c>
      <c r="G20" s="258">
        <f>Tabla9[[#This Row],[JUZGADO IV]]+Tabla9[[#This Row],[JUZGADO III]]+Tabla9[[#This Row],[JUZGADO I]]+Tabla9[[#This Row],[ASUNTOS INTERNOS]]</f>
        <v>4</v>
      </c>
    </row>
    <row r="21" spans="2:9" ht="7.5" customHeight="1" thickBot="1"/>
    <row r="22" spans="2:9" ht="24" customHeight="1" thickBot="1">
      <c r="B22" s="270" t="s">
        <v>122</v>
      </c>
      <c r="C22" s="271" t="e">
        <f>C19+#REF!+C20</f>
        <v>#REF!</v>
      </c>
      <c r="D22" s="271" t="e">
        <f>D19+#REF!+D20</f>
        <v>#REF!</v>
      </c>
      <c r="E22" s="271">
        <f>E19+E20</f>
        <v>12</v>
      </c>
      <c r="F22" s="271">
        <f>F19+F20</f>
        <v>5</v>
      </c>
      <c r="G22" s="271">
        <f>G19+G20</f>
        <v>17</v>
      </c>
    </row>
    <row r="23" spans="2:9" ht="7.5" customHeight="1"/>
    <row r="24" spans="2:9" hidden="1"/>
    <row r="29" spans="2:9" s="85" customFormat="1">
      <c r="B29" s="84"/>
      <c r="C29" s="84"/>
      <c r="D29" s="84"/>
      <c r="H29" s="84"/>
      <c r="I29" s="84"/>
    </row>
    <row r="30" spans="2:9" s="85" customFormat="1">
      <c r="B30" s="84"/>
      <c r="C30" s="345"/>
      <c r="D30" s="345"/>
      <c r="E30" s="345"/>
      <c r="H30" s="84"/>
      <c r="I30" s="84"/>
    </row>
    <row r="31" spans="2:9" s="85" customFormat="1">
      <c r="B31" s="84"/>
      <c r="C31" s="84"/>
      <c r="D31" s="84"/>
      <c r="H31" s="84"/>
      <c r="I31" s="84"/>
    </row>
    <row r="32" spans="2:9" s="85" customFormat="1">
      <c r="B32" s="84"/>
      <c r="C32" s="84"/>
      <c r="D32" s="84"/>
      <c r="H32" s="84"/>
      <c r="I32" s="84"/>
    </row>
  </sheetData>
  <mergeCells count="6">
    <mergeCell ref="C30:E30"/>
    <mergeCell ref="B3:L5"/>
    <mergeCell ref="B9:G9"/>
    <mergeCell ref="B16:G16"/>
    <mergeCell ref="B6:G6"/>
    <mergeCell ref="B7:G7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M28"/>
  <sheetViews>
    <sheetView showGridLines="0" tabSelected="1" view="pageLayout" topLeftCell="A19" zoomScaleNormal="100" workbookViewId="0">
      <selection activeCell="B25" sqref="B25"/>
    </sheetView>
  </sheetViews>
  <sheetFormatPr baseColWidth="10" defaultRowHeight="12.75"/>
  <cols>
    <col min="1" max="1" width="3.7109375" customWidth="1"/>
    <col min="2" max="2" width="22.42578125" customWidth="1"/>
    <col min="3" max="3" width="13" customWidth="1"/>
    <col min="4" max="4" width="16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2" spans="2:13" ht="47.25" customHeight="1"/>
    <row r="3" spans="2:13" ht="30" customHeight="1">
      <c r="B3" s="311" t="s">
        <v>164</v>
      </c>
      <c r="C3" s="311"/>
      <c r="D3" s="311"/>
      <c r="E3" s="311"/>
      <c r="F3" s="311"/>
      <c r="G3" s="311"/>
      <c r="H3" s="311"/>
      <c r="I3" s="311"/>
    </row>
    <row r="4" spans="2:13">
      <c r="B4" s="311"/>
      <c r="C4" s="311"/>
      <c r="D4" s="311"/>
      <c r="E4" s="311"/>
      <c r="F4" s="311"/>
      <c r="G4" s="311"/>
      <c r="H4" s="311"/>
      <c r="I4" s="311"/>
    </row>
    <row r="5" spans="2:13">
      <c r="B5" s="311"/>
      <c r="C5" s="311"/>
      <c r="D5" s="311"/>
      <c r="E5" s="311"/>
      <c r="F5" s="311"/>
      <c r="G5" s="311"/>
      <c r="H5" s="311"/>
      <c r="I5" s="311"/>
    </row>
    <row r="6" spans="2:13" ht="12.75" customHeight="1">
      <c r="C6" s="236"/>
      <c r="D6" s="236"/>
      <c r="E6" s="236"/>
      <c r="F6" s="236"/>
      <c r="G6" s="236"/>
      <c r="H6" s="236"/>
      <c r="I6" s="236"/>
    </row>
    <row r="7" spans="2:13" ht="13.5" thickBot="1"/>
    <row r="8" spans="2:13" s="64" customFormat="1" ht="24.75" customHeight="1" thickBot="1">
      <c r="C8" s="350" t="s">
        <v>169</v>
      </c>
      <c r="D8" s="352"/>
      <c r="E8" s="100"/>
      <c r="F8" s="100"/>
      <c r="H8" s="353"/>
      <c r="I8" s="353"/>
      <c r="J8" s="353"/>
      <c r="K8" s="353"/>
      <c r="L8" s="353"/>
      <c r="M8" s="353"/>
    </row>
    <row r="9" spans="2:13" ht="24" customHeight="1" thickBot="1">
      <c r="C9" s="274" t="s">
        <v>27</v>
      </c>
      <c r="D9" s="275" t="s">
        <v>28</v>
      </c>
    </row>
    <row r="10" spans="2:13" ht="18">
      <c r="B10" s="297" t="s">
        <v>30</v>
      </c>
      <c r="C10" s="95">
        <v>1</v>
      </c>
      <c r="D10" s="92"/>
    </row>
    <row r="11" spans="2:13" ht="8.25" customHeight="1">
      <c r="B11" s="298"/>
      <c r="C11" s="96"/>
      <c r="D11" s="93"/>
      <c r="H11" s="8"/>
      <c r="I11" s="67"/>
    </row>
    <row r="12" spans="2:13" ht="18">
      <c r="B12" s="298" t="s">
        <v>109</v>
      </c>
      <c r="C12" s="96">
        <v>3</v>
      </c>
      <c r="D12" s="93">
        <v>4</v>
      </c>
      <c r="H12" s="8"/>
      <c r="I12" s="67"/>
    </row>
    <row r="13" spans="2:13" ht="9" customHeight="1">
      <c r="B13" s="298"/>
      <c r="C13" s="96"/>
      <c r="D13" s="93"/>
      <c r="H13" s="8"/>
      <c r="I13" s="67"/>
    </row>
    <row r="14" spans="2:13" ht="18">
      <c r="B14" s="298" t="s">
        <v>22</v>
      </c>
      <c r="C14" s="96"/>
      <c r="D14" s="93">
        <v>1</v>
      </c>
      <c r="H14" s="8"/>
      <c r="I14" s="67"/>
    </row>
    <row r="15" spans="2:13" ht="3.75" customHeight="1">
      <c r="B15" s="299"/>
      <c r="C15" s="126"/>
      <c r="D15" s="127"/>
      <c r="H15" s="8"/>
      <c r="I15" s="67"/>
    </row>
    <row r="16" spans="2:13" ht="30.75">
      <c r="B16" s="299" t="s">
        <v>145</v>
      </c>
      <c r="C16" s="126"/>
      <c r="D16" s="127"/>
      <c r="H16" s="8"/>
      <c r="I16" s="67"/>
    </row>
    <row r="17" spans="2:9" ht="9.75" customHeight="1" thickBot="1">
      <c r="B17" s="65"/>
      <c r="C17" s="97"/>
      <c r="D17" s="94"/>
      <c r="H17" s="8"/>
      <c r="I17" s="67"/>
    </row>
    <row r="18" spans="2:9" ht="16.5" thickBot="1">
      <c r="B18" s="1" t="s">
        <v>5</v>
      </c>
      <c r="C18" s="98">
        <f>SUM(C10:C17)</f>
        <v>4</v>
      </c>
      <c r="D18" s="99">
        <f>SUM(D10:D17)</f>
        <v>5</v>
      </c>
      <c r="I18" s="67"/>
    </row>
    <row r="19" spans="2:9" ht="15.75">
      <c r="C19" s="66"/>
      <c r="I19" s="67"/>
    </row>
    <row r="21" spans="2:9" ht="15.75">
      <c r="C21" s="67"/>
      <c r="I21" s="67"/>
    </row>
    <row r="26" spans="2:9" ht="21.75" customHeight="1"/>
    <row r="27" spans="2:9" hidden="1"/>
    <row r="28" spans="2:9" hidden="1"/>
  </sheetData>
  <mergeCells count="3">
    <mergeCell ref="C8:D8"/>
    <mergeCell ref="H8:M8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showGridLines="0" view="pageLayout" topLeftCell="A22" zoomScale="75" zoomScaleNormal="50" zoomScaleSheetLayoutView="75" zoomScalePageLayoutView="75" workbookViewId="0">
      <selection activeCell="B25" sqref="B25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1" spans="1:17" ht="27.75" customHeight="1"/>
    <row r="2" spans="1:17" ht="36.75" customHeight="1">
      <c r="B2" s="314" t="s">
        <v>198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</row>
    <row r="3" spans="1:17" ht="41.25" customHeight="1"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1:17" ht="15" customHeight="1">
      <c r="A4" s="20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</row>
    <row r="5" spans="1:17" ht="15" customHeight="1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1:17" ht="13.5" customHeight="1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60"/>
      <c r="M6" s="60"/>
      <c r="N6" s="60"/>
      <c r="O6" s="60"/>
      <c r="P6" s="60"/>
      <c r="Q6" s="60"/>
    </row>
    <row r="8" spans="1:17" ht="11.1" customHeight="1">
      <c r="B8" s="4"/>
      <c r="C8" s="4"/>
      <c r="D8" s="4"/>
    </row>
    <row r="9" spans="1:17" ht="36" customHeight="1">
      <c r="B9" s="128" t="s">
        <v>13</v>
      </c>
      <c r="C9" s="202" t="s">
        <v>170</v>
      </c>
      <c r="D9" s="203" t="s">
        <v>171</v>
      </c>
    </row>
    <row r="10" spans="1:17" ht="30.95" customHeight="1">
      <c r="B10" s="129" t="s">
        <v>11</v>
      </c>
      <c r="C10" s="173">
        <v>2</v>
      </c>
      <c r="D10" s="158">
        <v>4</v>
      </c>
    </row>
    <row r="11" spans="1:17" ht="30.95" customHeight="1">
      <c r="B11" s="129" t="s">
        <v>113</v>
      </c>
      <c r="C11" s="174">
        <v>1</v>
      </c>
      <c r="D11" s="158">
        <v>1</v>
      </c>
    </row>
    <row r="12" spans="1:17" ht="30.95" customHeight="1">
      <c r="B12" s="129" t="s">
        <v>12</v>
      </c>
      <c r="C12" s="174">
        <v>32</v>
      </c>
      <c r="D12" s="158">
        <v>36</v>
      </c>
    </row>
    <row r="13" spans="1:17" ht="37.5" customHeight="1">
      <c r="B13" s="129" t="s">
        <v>10</v>
      </c>
      <c r="C13" s="174">
        <v>46</v>
      </c>
      <c r="D13" s="158">
        <v>44</v>
      </c>
    </row>
    <row r="14" spans="1:17" ht="39.75" customHeight="1">
      <c r="B14" s="129" t="s">
        <v>9</v>
      </c>
      <c r="C14" s="174">
        <v>52</v>
      </c>
      <c r="D14" s="158">
        <v>79</v>
      </c>
    </row>
    <row r="15" spans="1:17" ht="30.95" customHeight="1" thickBot="1">
      <c r="B15" s="130" t="s">
        <v>110</v>
      </c>
      <c r="C15" s="175">
        <v>176</v>
      </c>
      <c r="D15" s="160">
        <v>180</v>
      </c>
    </row>
    <row r="16" spans="1:17" ht="6.75" customHeight="1" thickBot="1">
      <c r="B16" s="157"/>
      <c r="C16" s="171"/>
      <c r="D16" s="176"/>
    </row>
    <row r="17" spans="2:4" ht="30.95" customHeight="1">
      <c r="B17" s="131" t="s">
        <v>5</v>
      </c>
      <c r="C17" s="172">
        <f>SUM(C10:C16)</f>
        <v>309</v>
      </c>
      <c r="D17" s="177">
        <f>SUM(D10:D16)</f>
        <v>344</v>
      </c>
    </row>
    <row r="18" spans="2:4" ht="11.1" customHeight="1"/>
    <row r="19" spans="2:4" ht="11.1" customHeight="1"/>
    <row r="21" spans="2:4">
      <c r="B21" s="5"/>
    </row>
    <row r="22" spans="2:4">
      <c r="B22" s="312"/>
      <c r="C22" s="312"/>
      <c r="D22" s="312"/>
    </row>
    <row r="23" spans="2:4">
      <c r="B23" s="312"/>
      <c r="C23" s="312"/>
      <c r="D23" s="312"/>
    </row>
    <row r="24" spans="2:4" ht="18.75">
      <c r="B24" s="198"/>
      <c r="C24" s="313"/>
      <c r="D24" s="313"/>
    </row>
    <row r="25" spans="2:4" ht="18.75">
      <c r="B25" s="198"/>
      <c r="C25" s="313"/>
      <c r="D25" s="313"/>
    </row>
    <row r="26" spans="2:4" ht="18.75">
      <c r="B26" s="198"/>
      <c r="C26" s="313"/>
      <c r="D26" s="313"/>
    </row>
    <row r="27" spans="2:4" ht="18.75">
      <c r="B27" s="198"/>
      <c r="C27" s="313"/>
      <c r="D27" s="313"/>
    </row>
    <row r="28" spans="2:4" ht="18.75">
      <c r="B28" s="198"/>
      <c r="C28" s="313"/>
      <c r="D28" s="313"/>
    </row>
    <row r="29" spans="2:4" ht="18.75">
      <c r="B29" s="198"/>
      <c r="C29" s="313"/>
      <c r="D29" s="313"/>
    </row>
    <row r="30" spans="2:4" ht="18.75">
      <c r="B30" s="198"/>
      <c r="C30" s="313"/>
      <c r="D30" s="313"/>
    </row>
    <row r="31" spans="2:4" ht="18.75">
      <c r="B31" s="198"/>
      <c r="C31" s="313"/>
      <c r="D31" s="313"/>
    </row>
    <row r="32" spans="2:4" ht="18.75">
      <c r="B32" s="198"/>
      <c r="C32" s="313"/>
      <c r="D32" s="313"/>
    </row>
    <row r="33" spans="2:4" ht="18.75">
      <c r="B33" s="198"/>
      <c r="C33" s="313"/>
      <c r="D33" s="313"/>
    </row>
    <row r="34" spans="2:4" ht="18.75">
      <c r="B34" s="198"/>
      <c r="C34" s="313"/>
      <c r="D34" s="313"/>
    </row>
    <row r="35" spans="2:4" ht="15.75">
      <c r="C35" s="315"/>
      <c r="D35" s="315"/>
    </row>
  </sheetData>
  <mergeCells count="14"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  <mergeCell ref="B2:L4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topLeftCell="A13" zoomScale="75" zoomScaleNormal="50" zoomScaleSheetLayoutView="75" zoomScalePageLayoutView="75" workbookViewId="0">
      <selection activeCell="B25" sqref="B25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ht="27" customHeight="1">
      <c r="F1" s="78"/>
    </row>
    <row r="2" spans="2:12" ht="18" customHeight="1"/>
    <row r="3" spans="2:12" ht="15" customHeight="1">
      <c r="B3" s="316" t="s">
        <v>154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2:12" ht="34.5" customHeight="1"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</row>
    <row r="5" spans="2:12" ht="15" customHeight="1"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</row>
    <row r="10" spans="2:12">
      <c r="B10" s="6" t="s">
        <v>8</v>
      </c>
      <c r="C10" s="4"/>
      <c r="D10" s="4"/>
    </row>
    <row r="11" spans="2:12" ht="36" customHeight="1">
      <c r="B11" s="132" t="s">
        <v>0</v>
      </c>
      <c r="C11" s="202" t="s">
        <v>170</v>
      </c>
      <c r="D11" s="203" t="s">
        <v>171</v>
      </c>
    </row>
    <row r="12" spans="2:12" ht="30.95" customHeight="1">
      <c r="B12" s="129" t="s">
        <v>14</v>
      </c>
      <c r="C12" s="293">
        <v>15</v>
      </c>
      <c r="D12" s="178">
        <v>19</v>
      </c>
    </row>
    <row r="13" spans="2:12" ht="30.95" customHeight="1">
      <c r="B13" s="129" t="s">
        <v>15</v>
      </c>
      <c r="C13" s="293">
        <v>19</v>
      </c>
      <c r="D13" s="178">
        <v>25</v>
      </c>
    </row>
    <row r="14" spans="2:12" ht="30.95" customHeight="1">
      <c r="B14" s="129" t="s">
        <v>16</v>
      </c>
      <c r="C14" s="293">
        <v>2</v>
      </c>
      <c r="D14" s="178">
        <v>1</v>
      </c>
    </row>
    <row r="15" spans="2:12" ht="13.5" customHeight="1">
      <c r="B15" s="133"/>
      <c r="C15" s="181"/>
      <c r="D15" s="179"/>
    </row>
    <row r="16" spans="2:12" ht="30.95" customHeight="1">
      <c r="B16" s="134" t="s">
        <v>5</v>
      </c>
      <c r="C16" s="182">
        <f>C12+C13</f>
        <v>34</v>
      </c>
      <c r="D16" s="180">
        <f>D12+D13</f>
        <v>44</v>
      </c>
    </row>
    <row r="20" spans="2:2" ht="15.75">
      <c r="B20" s="46"/>
    </row>
    <row r="41" spans="2:2">
      <c r="B41" s="5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43"/>
  <sheetViews>
    <sheetView showGridLines="0" view="pageLayout" topLeftCell="A19" zoomScale="75" zoomScaleNormal="50" zoomScaleSheetLayoutView="75" zoomScalePageLayoutView="75" workbookViewId="0">
      <selection activeCell="B25" sqref="B25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2" spans="2:12" ht="24.75" customHeight="1"/>
    <row r="4" spans="2:12" ht="15" customHeight="1">
      <c r="B4" s="316" t="s">
        <v>155</v>
      </c>
      <c r="C4" s="316"/>
      <c r="D4" s="316"/>
      <c r="E4" s="316"/>
      <c r="F4" s="316"/>
      <c r="G4" s="316"/>
      <c r="H4" s="316"/>
      <c r="I4" s="316"/>
      <c r="J4" s="316"/>
      <c r="K4" s="316"/>
      <c r="L4" s="316"/>
    </row>
    <row r="5" spans="2:12" ht="21" customHeight="1"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</row>
    <row r="6" spans="2:12" ht="18" customHeight="1"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</row>
    <row r="12" spans="2:12">
      <c r="B12" s="6" t="s">
        <v>8</v>
      </c>
      <c r="C12" s="4"/>
      <c r="D12" s="4"/>
    </row>
    <row r="13" spans="2:12" ht="36" customHeight="1">
      <c r="B13" s="132" t="s">
        <v>0</v>
      </c>
      <c r="C13" s="202" t="s">
        <v>170</v>
      </c>
      <c r="D13" s="203" t="s">
        <v>171</v>
      </c>
    </row>
    <row r="14" spans="2:12" ht="30.95" customHeight="1">
      <c r="B14" s="129" t="s">
        <v>14</v>
      </c>
      <c r="C14" s="293">
        <v>5</v>
      </c>
      <c r="D14" s="158">
        <v>4</v>
      </c>
    </row>
    <row r="15" spans="2:12" ht="30.95" customHeight="1">
      <c r="B15" s="129" t="s">
        <v>15</v>
      </c>
      <c r="C15" s="293">
        <v>2</v>
      </c>
      <c r="D15" s="158">
        <v>3</v>
      </c>
    </row>
    <row r="16" spans="2:12" ht="30.95" customHeight="1">
      <c r="B16" s="129" t="s">
        <v>16</v>
      </c>
      <c r="C16" s="293">
        <v>0</v>
      </c>
      <c r="D16" s="158">
        <v>0</v>
      </c>
    </row>
    <row r="17" spans="2:4" ht="13.5" customHeight="1">
      <c r="B17" s="133"/>
      <c r="C17" s="183"/>
      <c r="D17" s="159"/>
    </row>
    <row r="18" spans="2:4" ht="30.95" customHeight="1">
      <c r="B18" s="134" t="s">
        <v>5</v>
      </c>
      <c r="C18" s="184">
        <f>C14+C15</f>
        <v>7</v>
      </c>
      <c r="D18" s="160">
        <f>D14+D15</f>
        <v>7</v>
      </c>
    </row>
    <row r="43" spans="2:2">
      <c r="B43" s="5"/>
    </row>
  </sheetData>
  <mergeCells count="1">
    <mergeCell ref="B4:L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view="pageLayout" topLeftCell="A25" zoomScaleNormal="50" zoomScaleSheetLayoutView="75" workbookViewId="0">
      <selection activeCell="H37" sqref="H37"/>
    </sheetView>
  </sheetViews>
  <sheetFormatPr baseColWidth="10" defaultRowHeight="12.75"/>
  <cols>
    <col min="1" max="1" width="7.85546875" style="15" customWidth="1"/>
    <col min="2" max="2" width="21.85546875" style="15" customWidth="1"/>
    <col min="3" max="3" width="16" style="15" customWidth="1"/>
    <col min="4" max="6" width="17.7109375" style="15" customWidth="1"/>
    <col min="7" max="7" width="15.42578125" style="15" customWidth="1"/>
    <col min="8" max="8" width="19.7109375" style="15" customWidth="1"/>
    <col min="9" max="258" width="11.42578125" style="15"/>
    <col min="259" max="259" width="38.42578125" style="15" customWidth="1"/>
    <col min="260" max="264" width="19.7109375" style="15" customWidth="1"/>
    <col min="265" max="514" width="11.42578125" style="15"/>
    <col min="515" max="515" width="38.42578125" style="15" customWidth="1"/>
    <col min="516" max="520" width="19.7109375" style="15" customWidth="1"/>
    <col min="521" max="770" width="11.42578125" style="15"/>
    <col min="771" max="771" width="38.42578125" style="15" customWidth="1"/>
    <col min="772" max="776" width="19.7109375" style="15" customWidth="1"/>
    <col min="777" max="1026" width="11.42578125" style="15"/>
    <col min="1027" max="1027" width="38.42578125" style="15" customWidth="1"/>
    <col min="1028" max="1032" width="19.7109375" style="15" customWidth="1"/>
    <col min="1033" max="1282" width="11.42578125" style="15"/>
    <col min="1283" max="1283" width="38.42578125" style="15" customWidth="1"/>
    <col min="1284" max="1288" width="19.7109375" style="15" customWidth="1"/>
    <col min="1289" max="1538" width="11.42578125" style="15"/>
    <col min="1539" max="1539" width="38.42578125" style="15" customWidth="1"/>
    <col min="1540" max="1544" width="19.7109375" style="15" customWidth="1"/>
    <col min="1545" max="1794" width="11.42578125" style="15"/>
    <col min="1795" max="1795" width="38.42578125" style="15" customWidth="1"/>
    <col min="1796" max="1800" width="19.7109375" style="15" customWidth="1"/>
    <col min="1801" max="2050" width="11.42578125" style="15"/>
    <col min="2051" max="2051" width="38.42578125" style="15" customWidth="1"/>
    <col min="2052" max="2056" width="19.7109375" style="15" customWidth="1"/>
    <col min="2057" max="2306" width="11.42578125" style="15"/>
    <col min="2307" max="2307" width="38.42578125" style="15" customWidth="1"/>
    <col min="2308" max="2312" width="19.7109375" style="15" customWidth="1"/>
    <col min="2313" max="2562" width="11.42578125" style="15"/>
    <col min="2563" max="2563" width="38.42578125" style="15" customWidth="1"/>
    <col min="2564" max="2568" width="19.7109375" style="15" customWidth="1"/>
    <col min="2569" max="2818" width="11.42578125" style="15"/>
    <col min="2819" max="2819" width="38.42578125" style="15" customWidth="1"/>
    <col min="2820" max="2824" width="19.7109375" style="15" customWidth="1"/>
    <col min="2825" max="3074" width="11.42578125" style="15"/>
    <col min="3075" max="3075" width="38.42578125" style="15" customWidth="1"/>
    <col min="3076" max="3080" width="19.7109375" style="15" customWidth="1"/>
    <col min="3081" max="3330" width="11.42578125" style="15"/>
    <col min="3331" max="3331" width="38.42578125" style="15" customWidth="1"/>
    <col min="3332" max="3336" width="19.7109375" style="15" customWidth="1"/>
    <col min="3337" max="3586" width="11.42578125" style="15"/>
    <col min="3587" max="3587" width="38.42578125" style="15" customWidth="1"/>
    <col min="3588" max="3592" width="19.7109375" style="15" customWidth="1"/>
    <col min="3593" max="3842" width="11.42578125" style="15"/>
    <col min="3843" max="3843" width="38.42578125" style="15" customWidth="1"/>
    <col min="3844" max="3848" width="19.7109375" style="15" customWidth="1"/>
    <col min="3849" max="4098" width="11.42578125" style="15"/>
    <col min="4099" max="4099" width="38.42578125" style="15" customWidth="1"/>
    <col min="4100" max="4104" width="19.7109375" style="15" customWidth="1"/>
    <col min="4105" max="4354" width="11.42578125" style="15"/>
    <col min="4355" max="4355" width="38.42578125" style="15" customWidth="1"/>
    <col min="4356" max="4360" width="19.7109375" style="15" customWidth="1"/>
    <col min="4361" max="4610" width="11.42578125" style="15"/>
    <col min="4611" max="4611" width="38.42578125" style="15" customWidth="1"/>
    <col min="4612" max="4616" width="19.7109375" style="15" customWidth="1"/>
    <col min="4617" max="4866" width="11.42578125" style="15"/>
    <col min="4867" max="4867" width="38.42578125" style="15" customWidth="1"/>
    <col min="4868" max="4872" width="19.7109375" style="15" customWidth="1"/>
    <col min="4873" max="5122" width="11.42578125" style="15"/>
    <col min="5123" max="5123" width="38.42578125" style="15" customWidth="1"/>
    <col min="5124" max="5128" width="19.7109375" style="15" customWidth="1"/>
    <col min="5129" max="5378" width="11.42578125" style="15"/>
    <col min="5379" max="5379" width="38.42578125" style="15" customWidth="1"/>
    <col min="5380" max="5384" width="19.7109375" style="15" customWidth="1"/>
    <col min="5385" max="5634" width="11.42578125" style="15"/>
    <col min="5635" max="5635" width="38.42578125" style="15" customWidth="1"/>
    <col min="5636" max="5640" width="19.7109375" style="15" customWidth="1"/>
    <col min="5641" max="5890" width="11.42578125" style="15"/>
    <col min="5891" max="5891" width="38.42578125" style="15" customWidth="1"/>
    <col min="5892" max="5896" width="19.7109375" style="15" customWidth="1"/>
    <col min="5897" max="6146" width="11.42578125" style="15"/>
    <col min="6147" max="6147" width="38.42578125" style="15" customWidth="1"/>
    <col min="6148" max="6152" width="19.7109375" style="15" customWidth="1"/>
    <col min="6153" max="6402" width="11.42578125" style="15"/>
    <col min="6403" max="6403" width="38.42578125" style="15" customWidth="1"/>
    <col min="6404" max="6408" width="19.7109375" style="15" customWidth="1"/>
    <col min="6409" max="6658" width="11.42578125" style="15"/>
    <col min="6659" max="6659" width="38.42578125" style="15" customWidth="1"/>
    <col min="6660" max="6664" width="19.7109375" style="15" customWidth="1"/>
    <col min="6665" max="6914" width="11.42578125" style="15"/>
    <col min="6915" max="6915" width="38.42578125" style="15" customWidth="1"/>
    <col min="6916" max="6920" width="19.7109375" style="15" customWidth="1"/>
    <col min="6921" max="7170" width="11.42578125" style="15"/>
    <col min="7171" max="7171" width="38.42578125" style="15" customWidth="1"/>
    <col min="7172" max="7176" width="19.7109375" style="15" customWidth="1"/>
    <col min="7177" max="7426" width="11.42578125" style="15"/>
    <col min="7427" max="7427" width="38.42578125" style="15" customWidth="1"/>
    <col min="7428" max="7432" width="19.7109375" style="15" customWidth="1"/>
    <col min="7433" max="7682" width="11.42578125" style="15"/>
    <col min="7683" max="7683" width="38.42578125" style="15" customWidth="1"/>
    <col min="7684" max="7688" width="19.7109375" style="15" customWidth="1"/>
    <col min="7689" max="7938" width="11.42578125" style="15"/>
    <col min="7939" max="7939" width="38.42578125" style="15" customWidth="1"/>
    <col min="7940" max="7944" width="19.7109375" style="15" customWidth="1"/>
    <col min="7945" max="8194" width="11.42578125" style="15"/>
    <col min="8195" max="8195" width="38.42578125" style="15" customWidth="1"/>
    <col min="8196" max="8200" width="19.7109375" style="15" customWidth="1"/>
    <col min="8201" max="8450" width="11.42578125" style="15"/>
    <col min="8451" max="8451" width="38.42578125" style="15" customWidth="1"/>
    <col min="8452" max="8456" width="19.7109375" style="15" customWidth="1"/>
    <col min="8457" max="8706" width="11.42578125" style="15"/>
    <col min="8707" max="8707" width="38.42578125" style="15" customWidth="1"/>
    <col min="8708" max="8712" width="19.7109375" style="15" customWidth="1"/>
    <col min="8713" max="8962" width="11.42578125" style="15"/>
    <col min="8963" max="8963" width="38.42578125" style="15" customWidth="1"/>
    <col min="8964" max="8968" width="19.7109375" style="15" customWidth="1"/>
    <col min="8969" max="9218" width="11.42578125" style="15"/>
    <col min="9219" max="9219" width="38.42578125" style="15" customWidth="1"/>
    <col min="9220" max="9224" width="19.7109375" style="15" customWidth="1"/>
    <col min="9225" max="9474" width="11.42578125" style="15"/>
    <col min="9475" max="9475" width="38.42578125" style="15" customWidth="1"/>
    <col min="9476" max="9480" width="19.7109375" style="15" customWidth="1"/>
    <col min="9481" max="9730" width="11.42578125" style="15"/>
    <col min="9731" max="9731" width="38.42578125" style="15" customWidth="1"/>
    <col min="9732" max="9736" width="19.7109375" style="15" customWidth="1"/>
    <col min="9737" max="9986" width="11.42578125" style="15"/>
    <col min="9987" max="9987" width="38.42578125" style="15" customWidth="1"/>
    <col min="9988" max="9992" width="19.7109375" style="15" customWidth="1"/>
    <col min="9993" max="10242" width="11.42578125" style="15"/>
    <col min="10243" max="10243" width="38.42578125" style="15" customWidth="1"/>
    <col min="10244" max="10248" width="19.7109375" style="15" customWidth="1"/>
    <col min="10249" max="10498" width="11.42578125" style="15"/>
    <col min="10499" max="10499" width="38.42578125" style="15" customWidth="1"/>
    <col min="10500" max="10504" width="19.7109375" style="15" customWidth="1"/>
    <col min="10505" max="10754" width="11.42578125" style="15"/>
    <col min="10755" max="10755" width="38.42578125" style="15" customWidth="1"/>
    <col min="10756" max="10760" width="19.7109375" style="15" customWidth="1"/>
    <col min="10761" max="11010" width="11.42578125" style="15"/>
    <col min="11011" max="11011" width="38.42578125" style="15" customWidth="1"/>
    <col min="11012" max="11016" width="19.7109375" style="15" customWidth="1"/>
    <col min="11017" max="11266" width="11.42578125" style="15"/>
    <col min="11267" max="11267" width="38.42578125" style="15" customWidth="1"/>
    <col min="11268" max="11272" width="19.7109375" style="15" customWidth="1"/>
    <col min="11273" max="11522" width="11.42578125" style="15"/>
    <col min="11523" max="11523" width="38.42578125" style="15" customWidth="1"/>
    <col min="11524" max="11528" width="19.7109375" style="15" customWidth="1"/>
    <col min="11529" max="11778" width="11.42578125" style="15"/>
    <col min="11779" max="11779" width="38.42578125" style="15" customWidth="1"/>
    <col min="11780" max="11784" width="19.7109375" style="15" customWidth="1"/>
    <col min="11785" max="12034" width="11.42578125" style="15"/>
    <col min="12035" max="12035" width="38.42578125" style="15" customWidth="1"/>
    <col min="12036" max="12040" width="19.7109375" style="15" customWidth="1"/>
    <col min="12041" max="12290" width="11.42578125" style="15"/>
    <col min="12291" max="12291" width="38.42578125" style="15" customWidth="1"/>
    <col min="12292" max="12296" width="19.7109375" style="15" customWidth="1"/>
    <col min="12297" max="12546" width="11.42578125" style="15"/>
    <col min="12547" max="12547" width="38.42578125" style="15" customWidth="1"/>
    <col min="12548" max="12552" width="19.7109375" style="15" customWidth="1"/>
    <col min="12553" max="12802" width="11.42578125" style="15"/>
    <col min="12803" max="12803" width="38.42578125" style="15" customWidth="1"/>
    <col min="12804" max="12808" width="19.7109375" style="15" customWidth="1"/>
    <col min="12809" max="13058" width="11.42578125" style="15"/>
    <col min="13059" max="13059" width="38.42578125" style="15" customWidth="1"/>
    <col min="13060" max="13064" width="19.7109375" style="15" customWidth="1"/>
    <col min="13065" max="13314" width="11.42578125" style="15"/>
    <col min="13315" max="13315" width="38.42578125" style="15" customWidth="1"/>
    <col min="13316" max="13320" width="19.7109375" style="15" customWidth="1"/>
    <col min="13321" max="13570" width="11.42578125" style="15"/>
    <col min="13571" max="13571" width="38.42578125" style="15" customWidth="1"/>
    <col min="13572" max="13576" width="19.7109375" style="15" customWidth="1"/>
    <col min="13577" max="13826" width="11.42578125" style="15"/>
    <col min="13827" max="13827" width="38.42578125" style="15" customWidth="1"/>
    <col min="13828" max="13832" width="19.7109375" style="15" customWidth="1"/>
    <col min="13833" max="14082" width="11.42578125" style="15"/>
    <col min="14083" max="14083" width="38.42578125" style="15" customWidth="1"/>
    <col min="14084" max="14088" width="19.7109375" style="15" customWidth="1"/>
    <col min="14089" max="14338" width="11.42578125" style="15"/>
    <col min="14339" max="14339" width="38.42578125" style="15" customWidth="1"/>
    <col min="14340" max="14344" width="19.7109375" style="15" customWidth="1"/>
    <col min="14345" max="14594" width="11.42578125" style="15"/>
    <col min="14595" max="14595" width="38.42578125" style="15" customWidth="1"/>
    <col min="14596" max="14600" width="19.7109375" style="15" customWidth="1"/>
    <col min="14601" max="14850" width="11.42578125" style="15"/>
    <col min="14851" max="14851" width="38.42578125" style="15" customWidth="1"/>
    <col min="14852" max="14856" width="19.7109375" style="15" customWidth="1"/>
    <col min="14857" max="15106" width="11.42578125" style="15"/>
    <col min="15107" max="15107" width="38.42578125" style="15" customWidth="1"/>
    <col min="15108" max="15112" width="19.7109375" style="15" customWidth="1"/>
    <col min="15113" max="15362" width="11.42578125" style="15"/>
    <col min="15363" max="15363" width="38.42578125" style="15" customWidth="1"/>
    <col min="15364" max="15368" width="19.7109375" style="15" customWidth="1"/>
    <col min="15369" max="15618" width="11.42578125" style="15"/>
    <col min="15619" max="15619" width="38.42578125" style="15" customWidth="1"/>
    <col min="15620" max="15624" width="19.7109375" style="15" customWidth="1"/>
    <col min="15625" max="15874" width="11.42578125" style="15"/>
    <col min="15875" max="15875" width="38.42578125" style="15" customWidth="1"/>
    <col min="15876" max="15880" width="19.7109375" style="15" customWidth="1"/>
    <col min="15881" max="16130" width="11.42578125" style="15"/>
    <col min="16131" max="16131" width="38.42578125" style="15" customWidth="1"/>
    <col min="16132" max="16136" width="19.7109375" style="15" customWidth="1"/>
    <col min="16137" max="16384" width="11.42578125" style="15"/>
  </cols>
  <sheetData>
    <row r="1" spans="1:10" ht="38.25" customHeight="1"/>
    <row r="2" spans="1:10" ht="12.75" customHeight="1">
      <c r="B2" s="318" t="s">
        <v>199</v>
      </c>
      <c r="C2" s="318"/>
      <c r="D2" s="318"/>
      <c r="E2" s="318"/>
      <c r="F2" s="318"/>
      <c r="G2" s="318"/>
      <c r="H2" s="318"/>
      <c r="I2" s="205"/>
      <c r="J2" s="205"/>
    </row>
    <row r="3" spans="1:10" ht="18" customHeight="1">
      <c r="B3" s="318"/>
      <c r="C3" s="318"/>
      <c r="D3" s="318"/>
      <c r="E3" s="318"/>
      <c r="F3" s="318"/>
      <c r="G3" s="318"/>
      <c r="H3" s="318"/>
      <c r="I3" s="205"/>
      <c r="J3" s="205"/>
    </row>
    <row r="4" spans="1:10" ht="15.75" customHeight="1">
      <c r="A4" s="206"/>
      <c r="B4" s="318"/>
      <c r="C4" s="318"/>
      <c r="D4" s="318"/>
      <c r="E4" s="318"/>
      <c r="F4" s="318"/>
      <c r="G4" s="318"/>
      <c r="H4" s="318"/>
      <c r="I4" s="205"/>
      <c r="J4" s="205"/>
    </row>
    <row r="5" spans="1:10" ht="22.5" customHeight="1">
      <c r="A5" s="206"/>
      <c r="B5" s="206"/>
      <c r="C5" s="206"/>
      <c r="D5" s="206"/>
      <c r="E5" s="206"/>
      <c r="F5" s="206"/>
      <c r="G5" s="206"/>
      <c r="H5" s="206"/>
      <c r="I5" s="205"/>
      <c r="J5" s="205"/>
    </row>
    <row r="6" spans="1:10" ht="12.75" customHeight="1">
      <c r="A6" s="205"/>
      <c r="B6" s="205"/>
      <c r="C6" s="205"/>
      <c r="D6" s="205"/>
      <c r="E6" s="205"/>
      <c r="F6" s="205"/>
      <c r="G6" s="205"/>
      <c r="H6" s="205"/>
      <c r="I6" s="205"/>
      <c r="J6" s="205"/>
    </row>
    <row r="9" spans="1:10" ht="33" customHeight="1" thickBot="1">
      <c r="B9" s="101" t="s">
        <v>58</v>
      </c>
      <c r="C9" s="102" t="s">
        <v>1</v>
      </c>
      <c r="D9" s="102" t="s">
        <v>2</v>
      </c>
      <c r="E9" s="102" t="s">
        <v>3</v>
      </c>
      <c r="F9" s="102" t="s">
        <v>32</v>
      </c>
      <c r="G9" s="103" t="s">
        <v>17</v>
      </c>
    </row>
    <row r="10" spans="1:10" ht="23.25" customHeight="1">
      <c r="B10" s="209" t="s">
        <v>59</v>
      </c>
      <c r="C10" s="104">
        <v>40</v>
      </c>
      <c r="D10" s="104">
        <v>1</v>
      </c>
      <c r="E10" s="104">
        <v>1</v>
      </c>
      <c r="F10" s="104">
        <v>0</v>
      </c>
      <c r="G10" s="104">
        <f t="shared" ref="G10:G25" si="0">SUM(C10:F10)</f>
        <v>42</v>
      </c>
    </row>
    <row r="11" spans="1:10" ht="22.5" customHeight="1">
      <c r="B11" s="210" t="s">
        <v>60</v>
      </c>
      <c r="C11" s="105">
        <v>75</v>
      </c>
      <c r="D11" s="105">
        <v>2</v>
      </c>
      <c r="E11" s="105">
        <v>1</v>
      </c>
      <c r="F11" s="105">
        <v>0</v>
      </c>
      <c r="G11" s="106">
        <f t="shared" si="0"/>
        <v>78</v>
      </c>
      <c r="H11" s="16"/>
    </row>
    <row r="12" spans="1:10" ht="30" customHeight="1">
      <c r="B12" s="210" t="s">
        <v>61</v>
      </c>
      <c r="C12" s="105">
        <v>97</v>
      </c>
      <c r="D12" s="105"/>
      <c r="E12" s="105">
        <v>5</v>
      </c>
      <c r="F12" s="105">
        <v>0</v>
      </c>
      <c r="G12" s="106">
        <f t="shared" si="0"/>
        <v>102</v>
      </c>
    </row>
    <row r="13" spans="1:10" ht="27.95" customHeight="1">
      <c r="B13" s="210" t="s">
        <v>62</v>
      </c>
      <c r="C13" s="105">
        <v>79</v>
      </c>
      <c r="D13" s="105">
        <v>0</v>
      </c>
      <c r="E13" s="105">
        <v>3</v>
      </c>
      <c r="F13" s="105">
        <v>0</v>
      </c>
      <c r="G13" s="106">
        <f t="shared" si="0"/>
        <v>82</v>
      </c>
    </row>
    <row r="14" spans="1:10" ht="27.95" customHeight="1">
      <c r="B14" s="210" t="s">
        <v>63</v>
      </c>
      <c r="C14" s="105">
        <v>76</v>
      </c>
      <c r="D14" s="105">
        <v>2</v>
      </c>
      <c r="E14" s="105">
        <v>1</v>
      </c>
      <c r="F14" s="105">
        <v>0</v>
      </c>
      <c r="G14" s="106">
        <f t="shared" si="0"/>
        <v>79</v>
      </c>
    </row>
    <row r="15" spans="1:10" ht="27.95" customHeight="1">
      <c r="B15" s="210" t="s">
        <v>64</v>
      </c>
      <c r="C15" s="105">
        <v>48</v>
      </c>
      <c r="D15" s="105">
        <v>0</v>
      </c>
      <c r="E15" s="105">
        <v>1</v>
      </c>
      <c r="F15" s="105">
        <v>1</v>
      </c>
      <c r="G15" s="106">
        <f t="shared" si="0"/>
        <v>50</v>
      </c>
    </row>
    <row r="16" spans="1:10" ht="27.95" customHeight="1">
      <c r="B16" s="210" t="s">
        <v>65</v>
      </c>
      <c r="C16" s="105">
        <v>48</v>
      </c>
      <c r="D16" s="105">
        <v>0</v>
      </c>
      <c r="E16" s="105">
        <v>0</v>
      </c>
      <c r="F16" s="105">
        <v>0</v>
      </c>
      <c r="G16" s="106">
        <f t="shared" si="0"/>
        <v>48</v>
      </c>
    </row>
    <row r="17" spans="2:7" ht="27.95" customHeight="1">
      <c r="B17" s="210" t="s">
        <v>66</v>
      </c>
      <c r="C17" s="105">
        <v>47</v>
      </c>
      <c r="D17" s="105">
        <v>2</v>
      </c>
      <c r="E17" s="105">
        <v>0</v>
      </c>
      <c r="F17" s="105">
        <v>0</v>
      </c>
      <c r="G17" s="106">
        <f t="shared" si="0"/>
        <v>49</v>
      </c>
    </row>
    <row r="18" spans="2:7" ht="27.95" customHeight="1">
      <c r="B18" s="210" t="s">
        <v>67</v>
      </c>
      <c r="C18" s="105">
        <v>5</v>
      </c>
      <c r="D18" s="105">
        <v>1</v>
      </c>
      <c r="E18" s="105">
        <v>1</v>
      </c>
      <c r="F18" s="105">
        <v>0</v>
      </c>
      <c r="G18" s="105">
        <f t="shared" si="0"/>
        <v>7</v>
      </c>
    </row>
    <row r="19" spans="2:7" ht="27.95" customHeight="1">
      <c r="B19" s="210" t="s">
        <v>68</v>
      </c>
      <c r="C19" s="105">
        <v>24</v>
      </c>
      <c r="D19" s="105">
        <v>1</v>
      </c>
      <c r="E19" s="105">
        <v>0</v>
      </c>
      <c r="F19" s="105">
        <v>0</v>
      </c>
      <c r="G19" s="105">
        <f t="shared" si="0"/>
        <v>25</v>
      </c>
    </row>
    <row r="20" spans="2:7" ht="27.95" customHeight="1">
      <c r="B20" s="210" t="s">
        <v>69</v>
      </c>
      <c r="C20" s="105">
        <v>19</v>
      </c>
      <c r="D20" s="105">
        <v>1</v>
      </c>
      <c r="E20" s="105">
        <v>0</v>
      </c>
      <c r="F20" s="105">
        <v>0</v>
      </c>
      <c r="G20" s="105">
        <f t="shared" si="0"/>
        <v>20</v>
      </c>
    </row>
    <row r="21" spans="2:7" ht="27.95" customHeight="1">
      <c r="B21" s="210" t="s">
        <v>70</v>
      </c>
      <c r="C21" s="105">
        <v>8</v>
      </c>
      <c r="D21" s="105">
        <v>0</v>
      </c>
      <c r="E21" s="105">
        <v>0</v>
      </c>
      <c r="F21" s="105">
        <v>0</v>
      </c>
      <c r="G21" s="105">
        <f t="shared" si="0"/>
        <v>8</v>
      </c>
    </row>
    <row r="22" spans="2:7" ht="27.95" customHeight="1">
      <c r="B22" s="210" t="s">
        <v>71</v>
      </c>
      <c r="C22" s="105">
        <v>3</v>
      </c>
      <c r="D22" s="105">
        <v>0</v>
      </c>
      <c r="E22" s="105">
        <v>0</v>
      </c>
      <c r="F22" s="105">
        <v>0</v>
      </c>
      <c r="G22" s="105">
        <f t="shared" si="0"/>
        <v>3</v>
      </c>
    </row>
    <row r="23" spans="2:7" ht="27.95" customHeight="1">
      <c r="B23" s="210" t="s">
        <v>72</v>
      </c>
      <c r="C23" s="105">
        <v>2</v>
      </c>
      <c r="D23" s="105">
        <v>0</v>
      </c>
      <c r="E23" s="105">
        <v>0</v>
      </c>
      <c r="F23" s="105">
        <v>0</v>
      </c>
      <c r="G23" s="105">
        <f t="shared" si="0"/>
        <v>2</v>
      </c>
    </row>
    <row r="24" spans="2:7" ht="27.95" customHeight="1">
      <c r="B24" s="210" t="s">
        <v>73</v>
      </c>
      <c r="C24" s="105">
        <v>1</v>
      </c>
      <c r="D24" s="105">
        <v>0</v>
      </c>
      <c r="E24" s="105">
        <v>0</v>
      </c>
      <c r="F24" s="105">
        <v>0</v>
      </c>
      <c r="G24" s="105">
        <f t="shared" si="0"/>
        <v>1</v>
      </c>
    </row>
    <row r="25" spans="2:7" ht="27.95" customHeight="1">
      <c r="B25" s="210" t="s">
        <v>74</v>
      </c>
      <c r="C25" s="105">
        <v>0</v>
      </c>
      <c r="D25" s="105">
        <v>0</v>
      </c>
      <c r="E25" s="105">
        <v>0</v>
      </c>
      <c r="F25" s="105">
        <v>0</v>
      </c>
      <c r="G25" s="105">
        <f t="shared" si="0"/>
        <v>0</v>
      </c>
    </row>
    <row r="26" spans="2:7" ht="12" customHeight="1" thickBot="1">
      <c r="B26" s="111"/>
      <c r="C26" s="108"/>
      <c r="D26" s="108"/>
      <c r="E26" s="108"/>
      <c r="F26" s="108"/>
      <c r="G26" s="108"/>
    </row>
    <row r="27" spans="2:7" ht="44.25" customHeight="1" thickBot="1">
      <c r="B27" s="213" t="s">
        <v>117</v>
      </c>
      <c r="C27" s="214">
        <f>SUM(C10:C26)</f>
        <v>572</v>
      </c>
      <c r="D27" s="214">
        <f>SUM(D10:D26)</f>
        <v>10</v>
      </c>
      <c r="E27" s="214">
        <f>SUM(E10:E26)</f>
        <v>13</v>
      </c>
      <c r="F27" s="214">
        <f>SUM(F10:F26)</f>
        <v>1</v>
      </c>
      <c r="G27" s="215">
        <f>SUM(C27:F27)</f>
        <v>596</v>
      </c>
    </row>
    <row r="28" spans="2:7" ht="13.5" customHeight="1">
      <c r="B28" s="212"/>
      <c r="C28" s="45"/>
      <c r="D28" s="45"/>
      <c r="E28" s="45"/>
      <c r="F28" s="45"/>
      <c r="G28" s="45"/>
    </row>
    <row r="29" spans="2:7" ht="27" customHeight="1">
      <c r="B29" s="210" t="s">
        <v>75</v>
      </c>
      <c r="C29" s="105">
        <v>2</v>
      </c>
      <c r="D29" s="105">
        <v>0</v>
      </c>
      <c r="E29" s="105">
        <v>0</v>
      </c>
      <c r="F29" s="105">
        <v>0</v>
      </c>
      <c r="G29" s="105">
        <f>Tabla12[[#This Row],[CAIDA DE PERSONA]]+Tabla12[[#This Row],[VOLCADURAS]]+Tabla12[[#This Row],[ATROPELLOS]]+Tabla12[[#This Row],[CHOQUES]]</f>
        <v>2</v>
      </c>
    </row>
    <row r="30" spans="2:7" ht="21" customHeight="1">
      <c r="B30" s="210" t="s">
        <v>76</v>
      </c>
      <c r="C30" s="105">
        <v>1</v>
      </c>
      <c r="D30" s="105">
        <v>0</v>
      </c>
      <c r="E30" s="110">
        <v>0</v>
      </c>
      <c r="F30" s="105">
        <v>0</v>
      </c>
      <c r="G30" s="105">
        <f>Tabla12[[#This Row],[CAIDA DE PERSONA]]+Tabla12[[#This Row],[VOLCADURAS]]+Tabla12[[#This Row],[ATROPELLOS]]+Tabla12[[#This Row],[CHOQUES]]</f>
        <v>1</v>
      </c>
    </row>
    <row r="31" spans="2:7" ht="18.75" customHeight="1">
      <c r="B31" s="210" t="s">
        <v>77</v>
      </c>
      <c r="C31" s="105">
        <v>4</v>
      </c>
      <c r="D31" s="105">
        <v>0</v>
      </c>
      <c r="E31" s="110">
        <v>0</v>
      </c>
      <c r="F31" s="105">
        <v>0</v>
      </c>
      <c r="G31" s="105">
        <f>Tabla12[[#This Row],[CAIDA DE PERSONA]]+Tabla12[[#This Row],[VOLCADURAS]]+Tabla12[[#This Row],[ATROPELLOS]]+Tabla12[[#This Row],[CHOQUES]]</f>
        <v>4</v>
      </c>
    </row>
    <row r="32" spans="2:7" ht="21.75" customHeight="1">
      <c r="B32" s="210" t="s">
        <v>78</v>
      </c>
      <c r="C32" s="105">
        <v>3</v>
      </c>
      <c r="D32" s="105">
        <v>0</v>
      </c>
      <c r="E32" s="105">
        <v>1</v>
      </c>
      <c r="F32" s="105">
        <v>0</v>
      </c>
      <c r="G32" s="105">
        <f>Tabla12[[#This Row],[CAIDA DE PERSONA]]+Tabla12[[#This Row],[VOLCADURAS]]+Tabla12[[#This Row],[ATROPELLOS]]+Tabla12[[#This Row],[CHOQUES]]</f>
        <v>4</v>
      </c>
    </row>
    <row r="33" spans="2:10" ht="9.75" customHeight="1" thickBot="1">
      <c r="B33" s="111"/>
      <c r="C33" s="108"/>
      <c r="D33" s="108"/>
      <c r="E33" s="108"/>
      <c r="F33" s="108"/>
      <c r="G33" s="108"/>
      <c r="J33" s="19"/>
    </row>
    <row r="34" spans="2:10" ht="32.25" customHeight="1" thickBot="1">
      <c r="B34" s="211" t="s">
        <v>79</v>
      </c>
      <c r="C34" s="109">
        <f>SUM(C29:C33)</f>
        <v>10</v>
      </c>
      <c r="D34" s="109">
        <f>SUM(D29:D33)</f>
        <v>0</v>
      </c>
      <c r="E34" s="109">
        <f>SUM(E29:E33)</f>
        <v>1</v>
      </c>
      <c r="F34" s="109">
        <f>SUM(F29:F33)</f>
        <v>0</v>
      </c>
      <c r="G34" s="44">
        <f>SUM(C34:F34)</f>
        <v>11</v>
      </c>
      <c r="J34" s="19"/>
    </row>
    <row r="35" spans="2:10" ht="9.75" customHeight="1" thickBot="1">
      <c r="B35" s="20"/>
      <c r="C35" s="19"/>
      <c r="D35" s="19"/>
      <c r="E35" s="19"/>
      <c r="F35" s="19"/>
      <c r="G35" s="19"/>
      <c r="J35" s="19"/>
    </row>
    <row r="36" spans="2:10" ht="32.25" customHeight="1" thickBot="1">
      <c r="B36" s="208" t="s">
        <v>80</v>
      </c>
      <c r="C36" s="25">
        <v>23</v>
      </c>
      <c r="D36" s="25">
        <v>0</v>
      </c>
      <c r="E36" s="26">
        <v>0</v>
      </c>
      <c r="F36" s="26">
        <v>0</v>
      </c>
      <c r="G36" s="27">
        <f>C36+D36+E36+F36</f>
        <v>23</v>
      </c>
    </row>
    <row r="37" spans="2:10" ht="30.95" customHeight="1">
      <c r="B37" s="208" t="s">
        <v>5</v>
      </c>
      <c r="C37" s="26">
        <f>C34+C27+C36</f>
        <v>605</v>
      </c>
      <c r="D37" s="26">
        <f>D36+D34+D27</f>
        <v>10</v>
      </c>
      <c r="E37" s="26">
        <f>E36+E34+E27</f>
        <v>14</v>
      </c>
      <c r="F37" s="26">
        <f>F36+F34+F27</f>
        <v>1</v>
      </c>
      <c r="G37" s="27">
        <f>C37+D37+E37+F37</f>
        <v>630</v>
      </c>
      <c r="J37" s="24"/>
    </row>
    <row r="38" spans="2:10" ht="21.75" customHeight="1"/>
    <row r="39" spans="2:10" ht="18.75" customHeight="1">
      <c r="C39" s="207"/>
    </row>
    <row r="40" spans="2:10" ht="25.5" customHeight="1">
      <c r="G40" s="15" t="s">
        <v>202</v>
      </c>
    </row>
    <row r="41" spans="2:10" ht="18.75" customHeight="1">
      <c r="C41" s="20"/>
      <c r="D41" s="19"/>
      <c r="E41" s="19"/>
      <c r="F41" s="19"/>
      <c r="G41" s="19"/>
      <c r="H41" s="19"/>
    </row>
    <row r="42" spans="2:10" ht="30.95" customHeight="1">
      <c r="D42" s="317" t="s">
        <v>120</v>
      </c>
      <c r="E42" s="317"/>
      <c r="F42" s="317"/>
      <c r="G42" s="317"/>
    </row>
    <row r="43" spans="2:10" ht="30.95" customHeight="1">
      <c r="D43" s="317"/>
      <c r="E43" s="317"/>
      <c r="F43" s="317"/>
      <c r="G43" s="317"/>
    </row>
    <row r="44" spans="2:10" ht="30.95" customHeight="1"/>
    <row r="45" spans="2:10" ht="30.95" customHeight="1">
      <c r="C45" s="22"/>
      <c r="D45" s="22"/>
      <c r="E45" s="22"/>
      <c r="F45" s="22"/>
      <c r="G45" s="22"/>
      <c r="H45" s="22"/>
    </row>
    <row r="46" spans="2:10" ht="30.95" customHeight="1">
      <c r="C46" s="16"/>
      <c r="D46" s="16"/>
      <c r="E46" s="16"/>
      <c r="F46" s="16"/>
      <c r="G46" s="16"/>
      <c r="H46" s="16"/>
    </row>
    <row r="47" spans="2:10" ht="30.95" customHeight="1">
      <c r="C47" s="7"/>
      <c r="D47" s="7"/>
      <c r="E47" s="7"/>
      <c r="F47" s="7"/>
      <c r="G47" s="7"/>
      <c r="H47" s="7"/>
    </row>
    <row r="48" spans="2:10" ht="30.95" customHeight="1">
      <c r="C48" s="20"/>
      <c r="D48" s="19"/>
      <c r="E48" s="19"/>
      <c r="F48" s="19"/>
      <c r="G48" s="19"/>
      <c r="H48" s="19"/>
    </row>
    <row r="49" spans="3:8" ht="30.95" customHeight="1">
      <c r="C49" s="20"/>
      <c r="D49" s="19"/>
      <c r="E49" s="19"/>
      <c r="F49" s="19"/>
      <c r="G49" s="19"/>
      <c r="H49" s="19"/>
    </row>
    <row r="50" spans="3:8" ht="30.95" customHeight="1">
      <c r="C50" s="20"/>
      <c r="D50" s="19"/>
      <c r="E50" s="19"/>
      <c r="F50" s="19"/>
      <c r="G50" s="19"/>
      <c r="H50" s="19"/>
    </row>
    <row r="51" spans="3:8" ht="30.95" customHeight="1">
      <c r="C51" s="20"/>
      <c r="D51" s="19"/>
      <c r="E51" s="19"/>
      <c r="F51" s="19"/>
      <c r="G51" s="19"/>
      <c r="H51" s="19"/>
    </row>
    <row r="52" spans="3:8" ht="30.95" customHeight="1">
      <c r="C52" s="20"/>
      <c r="D52" s="19"/>
      <c r="E52" s="19"/>
      <c r="F52" s="19"/>
      <c r="G52" s="19"/>
      <c r="H52" s="19"/>
    </row>
    <row r="53" spans="3:8" ht="30.95" customHeight="1">
      <c r="C53" s="23"/>
      <c r="D53" s="18"/>
      <c r="E53" s="18"/>
      <c r="F53" s="18"/>
      <c r="G53" s="18"/>
      <c r="H53" s="18"/>
    </row>
    <row r="54" spans="3:8" ht="30.95" customHeight="1">
      <c r="C54" s="20"/>
      <c r="D54" s="19"/>
      <c r="E54" s="19"/>
      <c r="F54" s="19"/>
      <c r="G54" s="19"/>
      <c r="H54" s="19"/>
    </row>
    <row r="55" spans="3:8" ht="30.95" customHeight="1">
      <c r="C55" s="20"/>
      <c r="D55" s="19"/>
      <c r="E55" s="19"/>
      <c r="F55" s="19"/>
      <c r="G55" s="19"/>
      <c r="H55" s="19"/>
    </row>
    <row r="56" spans="3:8" ht="30.95" customHeight="1">
      <c r="C56" s="21"/>
      <c r="D56" s="19"/>
      <c r="E56" s="19"/>
      <c r="F56" s="19"/>
      <c r="G56" s="19"/>
      <c r="H56" s="19"/>
    </row>
  </sheetData>
  <mergeCells count="2">
    <mergeCell ref="D42:G43"/>
    <mergeCell ref="B2:H4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6"/>
  <sheetViews>
    <sheetView showGridLines="0" view="pageLayout" topLeftCell="A76" zoomScaleNormal="100" workbookViewId="0">
      <selection activeCell="B25" sqref="B25"/>
    </sheetView>
  </sheetViews>
  <sheetFormatPr baseColWidth="10" defaultRowHeight="12.75"/>
  <cols>
    <col min="1" max="1" width="5.7109375" style="15" customWidth="1"/>
    <col min="2" max="2" width="22.5703125" style="15" customWidth="1"/>
    <col min="3" max="3" width="14.85546875" style="15" customWidth="1"/>
    <col min="4" max="4" width="17.4257812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1" spans="2:7" ht="18" customHeight="1"/>
    <row r="2" spans="2:7" ht="27" customHeight="1">
      <c r="B2" s="319" t="s">
        <v>156</v>
      </c>
      <c r="C2" s="319"/>
      <c r="D2" s="319"/>
      <c r="E2" s="319"/>
      <c r="F2" s="319"/>
      <c r="G2" s="206"/>
    </row>
    <row r="3" spans="2:7" ht="12.75" customHeight="1">
      <c r="B3" s="319"/>
      <c r="C3" s="319"/>
      <c r="D3" s="319"/>
      <c r="E3" s="319"/>
      <c r="F3" s="319"/>
      <c r="G3" s="206"/>
    </row>
    <row r="4" spans="2:7" ht="28.5" customHeight="1">
      <c r="B4" s="319"/>
      <c r="C4" s="319"/>
      <c r="D4" s="319"/>
      <c r="E4" s="319"/>
      <c r="F4" s="319"/>
      <c r="G4" s="206"/>
    </row>
    <row r="7" spans="2:7" ht="16.5" customHeight="1"/>
    <row r="8" spans="2:7" ht="1.5" customHeight="1"/>
    <row r="9" spans="2:7" ht="8.25" hidden="1" customHeight="1"/>
    <row r="10" spans="2:7">
      <c r="B10" s="16"/>
      <c r="C10" s="16"/>
      <c r="D10" s="16"/>
      <c r="E10" s="16"/>
      <c r="F10" s="16"/>
      <c r="G10" s="16"/>
    </row>
    <row r="11" spans="2:7" ht="30" customHeight="1">
      <c r="B11" s="112" t="s">
        <v>31</v>
      </c>
      <c r="C11" s="112" t="s">
        <v>1</v>
      </c>
      <c r="D11" s="112" t="s">
        <v>2</v>
      </c>
      <c r="E11" s="112" t="s">
        <v>3</v>
      </c>
      <c r="F11" s="112" t="s">
        <v>32</v>
      </c>
      <c r="G11" s="113" t="s">
        <v>17</v>
      </c>
    </row>
    <row r="12" spans="2:7" ht="27.95" customHeight="1">
      <c r="B12" s="29" t="s">
        <v>33</v>
      </c>
      <c r="C12" s="28">
        <v>6</v>
      </c>
      <c r="D12" s="28">
        <v>0</v>
      </c>
      <c r="E12" s="28">
        <v>0</v>
      </c>
      <c r="F12" s="28">
        <v>0</v>
      </c>
      <c r="G12" s="70">
        <f t="shared" ref="G12:G35" si="0">SUM(C12:F12)</f>
        <v>6</v>
      </c>
    </row>
    <row r="13" spans="2:7" ht="27.95" customHeight="1">
      <c r="B13" s="29" t="s">
        <v>34</v>
      </c>
      <c r="C13" s="28">
        <v>5</v>
      </c>
      <c r="D13" s="28">
        <v>0</v>
      </c>
      <c r="E13" s="28">
        <v>0</v>
      </c>
      <c r="F13" s="28">
        <v>0</v>
      </c>
      <c r="G13" s="70">
        <f t="shared" si="0"/>
        <v>5</v>
      </c>
    </row>
    <row r="14" spans="2:7" ht="27.95" customHeight="1">
      <c r="B14" s="29" t="s">
        <v>35</v>
      </c>
      <c r="C14" s="28">
        <v>6</v>
      </c>
      <c r="D14" s="28">
        <v>0</v>
      </c>
      <c r="E14" s="28">
        <v>1</v>
      </c>
      <c r="F14" s="28">
        <v>0</v>
      </c>
      <c r="G14" s="70">
        <f t="shared" si="0"/>
        <v>7</v>
      </c>
    </row>
    <row r="15" spans="2:7" ht="27.95" customHeight="1">
      <c r="B15" s="29" t="s">
        <v>36</v>
      </c>
      <c r="C15" s="28">
        <v>2</v>
      </c>
      <c r="D15" s="28">
        <v>0</v>
      </c>
      <c r="E15" s="28">
        <v>0</v>
      </c>
      <c r="F15" s="28">
        <v>0</v>
      </c>
      <c r="G15" s="70">
        <f t="shared" si="0"/>
        <v>2</v>
      </c>
    </row>
    <row r="16" spans="2:7" ht="27.95" customHeight="1">
      <c r="B16" s="29" t="s">
        <v>37</v>
      </c>
      <c r="C16" s="28">
        <v>2</v>
      </c>
      <c r="D16" s="28">
        <v>0</v>
      </c>
      <c r="E16" s="28">
        <v>0</v>
      </c>
      <c r="F16" s="28">
        <v>0</v>
      </c>
      <c r="G16" s="70">
        <f t="shared" si="0"/>
        <v>2</v>
      </c>
    </row>
    <row r="17" spans="2:7" ht="27.95" customHeight="1">
      <c r="B17" s="29" t="s">
        <v>38</v>
      </c>
      <c r="C17" s="28">
        <v>2</v>
      </c>
      <c r="D17" s="28">
        <v>0</v>
      </c>
      <c r="E17" s="28">
        <v>0</v>
      </c>
      <c r="F17" s="28">
        <v>0</v>
      </c>
      <c r="G17" s="70">
        <f t="shared" si="0"/>
        <v>2</v>
      </c>
    </row>
    <row r="18" spans="2:7" ht="27.95" customHeight="1">
      <c r="B18" s="29" t="s">
        <v>39</v>
      </c>
      <c r="C18" s="28">
        <v>7</v>
      </c>
      <c r="D18" s="28">
        <v>1</v>
      </c>
      <c r="E18" s="28">
        <v>2</v>
      </c>
      <c r="F18" s="28">
        <v>0</v>
      </c>
      <c r="G18" s="70">
        <f t="shared" si="0"/>
        <v>10</v>
      </c>
    </row>
    <row r="19" spans="2:7" ht="27.95" customHeight="1">
      <c r="B19" s="29" t="s">
        <v>40</v>
      </c>
      <c r="C19" s="28">
        <v>17</v>
      </c>
      <c r="D19" s="28">
        <v>1</v>
      </c>
      <c r="E19" s="28">
        <v>0</v>
      </c>
      <c r="F19" s="28">
        <v>0</v>
      </c>
      <c r="G19" s="70">
        <f t="shared" si="0"/>
        <v>18</v>
      </c>
    </row>
    <row r="20" spans="2:7" ht="27.95" customHeight="1">
      <c r="B20" s="29" t="s">
        <v>41</v>
      </c>
      <c r="C20" s="28">
        <v>24</v>
      </c>
      <c r="D20" s="28">
        <v>1</v>
      </c>
      <c r="E20" s="28">
        <v>1</v>
      </c>
      <c r="F20" s="28">
        <v>0</v>
      </c>
      <c r="G20" s="70">
        <f t="shared" si="0"/>
        <v>26</v>
      </c>
    </row>
    <row r="21" spans="2:7" ht="27.95" customHeight="1">
      <c r="B21" s="29" t="s">
        <v>42</v>
      </c>
      <c r="C21" s="28">
        <v>19</v>
      </c>
      <c r="D21" s="28">
        <v>0</v>
      </c>
      <c r="E21" s="28">
        <v>0</v>
      </c>
      <c r="F21" s="28">
        <v>0</v>
      </c>
      <c r="G21" s="70">
        <f t="shared" si="0"/>
        <v>19</v>
      </c>
    </row>
    <row r="22" spans="2:7" ht="27.95" customHeight="1">
      <c r="B22" s="29" t="s">
        <v>43</v>
      </c>
      <c r="C22" s="28">
        <v>18</v>
      </c>
      <c r="D22" s="28">
        <v>2</v>
      </c>
      <c r="E22" s="28">
        <v>0</v>
      </c>
      <c r="F22" s="28">
        <v>0</v>
      </c>
      <c r="G22" s="68">
        <f t="shared" si="0"/>
        <v>20</v>
      </c>
    </row>
    <row r="23" spans="2:7" ht="27.95" customHeight="1">
      <c r="B23" s="29" t="s">
        <v>44</v>
      </c>
      <c r="C23" s="28">
        <v>11</v>
      </c>
      <c r="D23" s="28">
        <v>1</v>
      </c>
      <c r="E23" s="28">
        <v>0</v>
      </c>
      <c r="F23" s="28">
        <v>0</v>
      </c>
      <c r="G23" s="68">
        <f t="shared" si="0"/>
        <v>12</v>
      </c>
    </row>
    <row r="24" spans="2:7" ht="27.95" customHeight="1">
      <c r="B24" s="29" t="s">
        <v>45</v>
      </c>
      <c r="C24" s="28">
        <v>14</v>
      </c>
      <c r="D24" s="28">
        <v>0</v>
      </c>
      <c r="E24" s="28">
        <v>1</v>
      </c>
      <c r="F24" s="28">
        <v>0</v>
      </c>
      <c r="G24" s="68">
        <f t="shared" si="0"/>
        <v>15</v>
      </c>
    </row>
    <row r="25" spans="2:7" ht="27.95" customHeight="1">
      <c r="B25" s="29" t="s">
        <v>46</v>
      </c>
      <c r="C25" s="28">
        <v>16</v>
      </c>
      <c r="D25" s="28">
        <v>0</v>
      </c>
      <c r="E25" s="28">
        <v>1</v>
      </c>
      <c r="F25" s="28">
        <v>0</v>
      </c>
      <c r="G25" s="68">
        <f t="shared" si="0"/>
        <v>17</v>
      </c>
    </row>
    <row r="26" spans="2:7" ht="27.95" customHeight="1">
      <c r="B26" s="29" t="s">
        <v>47</v>
      </c>
      <c r="C26" s="28">
        <v>29</v>
      </c>
      <c r="D26" s="28">
        <v>0</v>
      </c>
      <c r="E26" s="28">
        <v>0</v>
      </c>
      <c r="F26" s="28">
        <v>0</v>
      </c>
      <c r="G26" s="68">
        <f t="shared" si="0"/>
        <v>29</v>
      </c>
    </row>
    <row r="27" spans="2:7" ht="27.95" customHeight="1">
      <c r="B27" s="29" t="s">
        <v>48</v>
      </c>
      <c r="C27" s="28">
        <v>19</v>
      </c>
      <c r="D27" s="28">
        <v>1</v>
      </c>
      <c r="E27" s="28">
        <v>0</v>
      </c>
      <c r="F27" s="28">
        <v>0</v>
      </c>
      <c r="G27" s="68">
        <f t="shared" si="0"/>
        <v>20</v>
      </c>
    </row>
    <row r="28" spans="2:7" ht="27.95" customHeight="1">
      <c r="B28" s="29" t="s">
        <v>49</v>
      </c>
      <c r="C28" s="28">
        <v>17</v>
      </c>
      <c r="D28" s="28">
        <v>0</v>
      </c>
      <c r="E28" s="28">
        <v>1</v>
      </c>
      <c r="F28" s="28">
        <v>0</v>
      </c>
      <c r="G28" s="68">
        <f t="shared" si="0"/>
        <v>18</v>
      </c>
    </row>
    <row r="29" spans="2:7" ht="27.95" customHeight="1">
      <c r="B29" s="29" t="s">
        <v>50</v>
      </c>
      <c r="C29" s="28">
        <v>17</v>
      </c>
      <c r="D29" s="28">
        <v>0</v>
      </c>
      <c r="E29" s="28">
        <v>0</v>
      </c>
      <c r="F29" s="28">
        <v>0</v>
      </c>
      <c r="G29" s="68">
        <f t="shared" si="0"/>
        <v>17</v>
      </c>
    </row>
    <row r="30" spans="2:7" ht="27.95" customHeight="1">
      <c r="B30" s="29" t="s">
        <v>51</v>
      </c>
      <c r="C30" s="28">
        <v>23</v>
      </c>
      <c r="D30" s="28">
        <v>0</v>
      </c>
      <c r="E30" s="28">
        <v>0</v>
      </c>
      <c r="F30" s="28">
        <v>0</v>
      </c>
      <c r="G30" s="68">
        <f t="shared" si="0"/>
        <v>23</v>
      </c>
    </row>
    <row r="31" spans="2:7" ht="27.95" customHeight="1">
      <c r="B31" s="29" t="s">
        <v>52</v>
      </c>
      <c r="C31" s="28">
        <v>15</v>
      </c>
      <c r="D31" s="28">
        <v>0</v>
      </c>
      <c r="E31" s="28">
        <v>0</v>
      </c>
      <c r="F31" s="28">
        <v>1</v>
      </c>
      <c r="G31" s="70">
        <f t="shared" si="0"/>
        <v>16</v>
      </c>
    </row>
    <row r="32" spans="2:7" ht="27.95" customHeight="1">
      <c r="B32" s="29" t="s">
        <v>53</v>
      </c>
      <c r="C32" s="28">
        <v>18</v>
      </c>
      <c r="D32" s="28">
        <v>0</v>
      </c>
      <c r="E32" s="28">
        <v>1</v>
      </c>
      <c r="F32" s="28">
        <v>0</v>
      </c>
      <c r="G32" s="70">
        <f t="shared" si="0"/>
        <v>19</v>
      </c>
    </row>
    <row r="33" spans="2:7" ht="27.95" customHeight="1">
      <c r="B33" s="29" t="s">
        <v>54</v>
      </c>
      <c r="C33" s="28">
        <v>17</v>
      </c>
      <c r="D33" s="28">
        <v>0</v>
      </c>
      <c r="E33" s="28">
        <v>0</v>
      </c>
      <c r="F33" s="28">
        <v>0</v>
      </c>
      <c r="G33" s="70">
        <f t="shared" si="0"/>
        <v>17</v>
      </c>
    </row>
    <row r="34" spans="2:7" ht="27.95" customHeight="1">
      <c r="B34" s="29" t="s">
        <v>55</v>
      </c>
      <c r="C34" s="28">
        <v>13</v>
      </c>
      <c r="D34" s="28">
        <v>2</v>
      </c>
      <c r="E34" s="28">
        <v>0</v>
      </c>
      <c r="F34" s="28">
        <v>0</v>
      </c>
      <c r="G34" s="70">
        <f t="shared" si="0"/>
        <v>15</v>
      </c>
    </row>
    <row r="35" spans="2:7" ht="27.95" customHeight="1">
      <c r="B35" s="30" t="s">
        <v>56</v>
      </c>
      <c r="C35" s="28">
        <v>9</v>
      </c>
      <c r="D35" s="28">
        <v>0</v>
      </c>
      <c r="E35" s="28">
        <v>0</v>
      </c>
      <c r="F35" s="28">
        <v>0</v>
      </c>
      <c r="G35" s="70">
        <f t="shared" si="0"/>
        <v>9</v>
      </c>
    </row>
    <row r="36" spans="2:7" s="35" customFormat="1" ht="5.25" customHeight="1" thickBot="1">
      <c r="B36" s="107"/>
      <c r="C36" s="108"/>
      <c r="D36" s="108"/>
      <c r="E36" s="108"/>
      <c r="F36" s="108"/>
      <c r="G36" s="114" t="s">
        <v>57</v>
      </c>
    </row>
    <row r="37" spans="2:7" ht="27.95" customHeight="1" thickTop="1">
      <c r="B37" s="31" t="s">
        <v>5</v>
      </c>
      <c r="C37" s="32">
        <f>SUM(C12:C36)</f>
        <v>326</v>
      </c>
      <c r="D37" s="32">
        <f>SUM(D12:D36)</f>
        <v>9</v>
      </c>
      <c r="E37" s="32">
        <f>SUM(E12:E36)</f>
        <v>8</v>
      </c>
      <c r="F37" s="32">
        <f>SUM(F12:F35)</f>
        <v>1</v>
      </c>
      <c r="G37" s="33">
        <f>SUM(C37:F37)</f>
        <v>344</v>
      </c>
    </row>
    <row r="38" spans="2:7" ht="27.95" customHeight="1">
      <c r="B38" s="17"/>
      <c r="C38" s="18"/>
      <c r="D38" s="18"/>
      <c r="E38" s="18"/>
      <c r="F38" s="18"/>
      <c r="G38" s="19"/>
    </row>
    <row r="39" spans="2:7" ht="27.95" customHeight="1">
      <c r="B39" s="17"/>
      <c r="C39" s="18"/>
      <c r="D39" s="18"/>
      <c r="E39" s="18"/>
      <c r="F39" s="18"/>
      <c r="G39" s="19"/>
    </row>
    <row r="40" spans="2:7" ht="27.95" customHeight="1">
      <c r="B40" s="20"/>
      <c r="C40" s="19"/>
      <c r="D40" s="19"/>
      <c r="E40" s="19"/>
      <c r="F40" s="19"/>
      <c r="G40" s="19"/>
    </row>
    <row r="41" spans="2:7" ht="8.25" customHeight="1">
      <c r="B41" s="17"/>
      <c r="C41" s="17"/>
      <c r="D41" s="17"/>
      <c r="E41" s="18"/>
      <c r="F41" s="18"/>
      <c r="G41" s="19"/>
    </row>
    <row r="42" spans="2:7" ht="30.95" customHeight="1">
      <c r="B42" s="20"/>
      <c r="C42" s="19"/>
      <c r="D42" s="19"/>
      <c r="E42" s="19"/>
      <c r="F42" s="19"/>
      <c r="G42" s="19"/>
    </row>
    <row r="43" spans="2:7" ht="30.95" customHeight="1">
      <c r="B43" s="21"/>
      <c r="C43" s="19"/>
      <c r="D43" s="19"/>
      <c r="E43" s="19"/>
      <c r="F43" s="19"/>
      <c r="G43" s="19"/>
    </row>
    <row r="44" spans="2:7" ht="30.95" customHeight="1">
      <c r="G44" s="19"/>
    </row>
    <row r="45" spans="2:7" ht="30.95" customHeight="1">
      <c r="G45" s="19"/>
    </row>
    <row r="46" spans="2:7" ht="30.95" customHeight="1">
      <c r="B46" s="22"/>
      <c r="C46" s="22"/>
      <c r="D46" s="22"/>
      <c r="E46" s="22"/>
      <c r="F46" s="22"/>
      <c r="G46" s="19"/>
    </row>
    <row r="47" spans="2:7" ht="30.95" customHeight="1">
      <c r="B47" s="16"/>
      <c r="C47" s="16"/>
      <c r="D47" s="16"/>
      <c r="E47" s="16"/>
      <c r="F47" s="16"/>
      <c r="G47" s="19"/>
    </row>
    <row r="48" spans="2:7" ht="30.95" customHeight="1">
      <c r="B48" s="7"/>
      <c r="C48" s="7"/>
      <c r="D48" s="7"/>
      <c r="E48" s="7"/>
      <c r="F48" s="7"/>
      <c r="G48" s="19"/>
    </row>
    <row r="49" spans="2:7" ht="30.95" customHeight="1">
      <c r="B49" s="20"/>
      <c r="C49" s="19"/>
      <c r="D49" s="19"/>
      <c r="E49" s="19"/>
      <c r="F49" s="19"/>
      <c r="G49" s="19"/>
    </row>
    <row r="50" spans="2:7" ht="30.95" customHeight="1">
      <c r="B50" s="20"/>
      <c r="C50" s="19"/>
      <c r="D50" s="19"/>
      <c r="E50" s="19"/>
      <c r="F50" s="19"/>
      <c r="G50" s="19"/>
    </row>
    <row r="51" spans="2:7" ht="30.95" customHeight="1">
      <c r="B51" s="20"/>
      <c r="C51" s="19"/>
      <c r="D51" s="19"/>
      <c r="E51" s="19"/>
      <c r="F51" s="19"/>
      <c r="G51" s="19"/>
    </row>
    <row r="52" spans="2:7" ht="30.95" customHeight="1">
      <c r="B52" s="20"/>
      <c r="C52" s="19"/>
      <c r="D52" s="19"/>
      <c r="E52" s="19"/>
      <c r="F52" s="19"/>
      <c r="G52" s="19"/>
    </row>
    <row r="53" spans="2:7" ht="30.95" customHeight="1">
      <c r="B53" s="20"/>
      <c r="C53" s="19"/>
      <c r="D53" s="19"/>
      <c r="E53" s="19"/>
      <c r="F53" s="19"/>
      <c r="G53" s="19"/>
    </row>
    <row r="54" spans="2:7" ht="30.95" customHeight="1">
      <c r="B54" s="23"/>
      <c r="C54" s="18"/>
      <c r="D54" s="18"/>
      <c r="E54" s="18"/>
      <c r="F54" s="18"/>
      <c r="G54" s="19"/>
    </row>
    <row r="55" spans="2:7" ht="30.95" customHeight="1">
      <c r="B55" s="20"/>
      <c r="C55" s="19"/>
      <c r="D55" s="19"/>
      <c r="E55" s="19"/>
      <c r="F55" s="19"/>
      <c r="G55" s="19"/>
    </row>
    <row r="56" spans="2:7" ht="30.95" customHeight="1">
      <c r="B56" s="20"/>
      <c r="C56" s="19"/>
      <c r="D56" s="19"/>
      <c r="E56" s="19"/>
      <c r="F56" s="19"/>
      <c r="G56" s="19"/>
    </row>
    <row r="57" spans="2:7" ht="30.95" customHeight="1">
      <c r="B57" s="21"/>
      <c r="C57" s="19"/>
      <c r="D57" s="19"/>
      <c r="E57" s="19"/>
      <c r="F57" s="19"/>
      <c r="G57" s="19"/>
    </row>
    <row r="58" spans="2:7" ht="15">
      <c r="G58" s="19"/>
    </row>
    <row r="59" spans="2:7" ht="15">
      <c r="G59" s="19"/>
    </row>
    <row r="60" spans="2:7" ht="15">
      <c r="G60" s="19"/>
    </row>
    <row r="61" spans="2:7" ht="15">
      <c r="G61" s="19"/>
    </row>
    <row r="62" spans="2:7" ht="15">
      <c r="G62" s="19"/>
    </row>
    <row r="63" spans="2:7" ht="15">
      <c r="G63" s="19"/>
    </row>
    <row r="64" spans="2:7" ht="15">
      <c r="G64" s="19"/>
    </row>
    <row r="65" spans="7:7" ht="15">
      <c r="G65" s="19"/>
    </row>
    <row r="66" spans="7:7" ht="15">
      <c r="G66" s="19"/>
    </row>
    <row r="67" spans="7:7" ht="15">
      <c r="G67" s="19"/>
    </row>
    <row r="68" spans="7:7" ht="15">
      <c r="G68" s="19"/>
    </row>
    <row r="69" spans="7:7" ht="15">
      <c r="G69" s="19"/>
    </row>
    <row r="70" spans="7:7" ht="15">
      <c r="G70" s="19"/>
    </row>
    <row r="71" spans="7:7" ht="15">
      <c r="G71" s="19"/>
    </row>
    <row r="72" spans="7:7" ht="15">
      <c r="G72" s="19"/>
    </row>
    <row r="73" spans="7:7" ht="15">
      <c r="G73" s="19"/>
    </row>
    <row r="74" spans="7:7" ht="15">
      <c r="G74" s="19"/>
    </row>
    <row r="75" spans="7:7" ht="15">
      <c r="G75" s="19"/>
    </row>
    <row r="76" spans="7:7" ht="15">
      <c r="G76" s="19"/>
    </row>
    <row r="77" spans="7:7" ht="15">
      <c r="G77" s="19"/>
    </row>
    <row r="78" spans="7:7" ht="15">
      <c r="G78" s="19"/>
    </row>
    <row r="79" spans="7:7" ht="15">
      <c r="G79" s="19"/>
    </row>
    <row r="80" spans="7:7" ht="15">
      <c r="G80" s="19"/>
    </row>
    <row r="81" spans="7:7" ht="15">
      <c r="G81" s="19"/>
    </row>
    <row r="82" spans="7:7" ht="15">
      <c r="G82" s="19"/>
    </row>
    <row r="83" spans="7:7" ht="15">
      <c r="G83" s="19"/>
    </row>
    <row r="84" spans="7:7" ht="15">
      <c r="G84" s="19"/>
    </row>
    <row r="85" spans="7:7" ht="15">
      <c r="G85" s="19"/>
    </row>
    <row r="86" spans="7:7" ht="15.75">
      <c r="G86" s="34"/>
    </row>
    <row r="87" spans="7:7" ht="15.75">
      <c r="G87" s="18"/>
    </row>
    <row r="88" spans="7:7" ht="15">
      <c r="G88" s="19"/>
    </row>
    <row r="89" spans="7:7" ht="15.75">
      <c r="G89" s="18"/>
    </row>
    <row r="90" spans="7:7" ht="15">
      <c r="G90" s="19"/>
    </row>
    <row r="91" spans="7:7" ht="15">
      <c r="G91" s="19"/>
    </row>
    <row r="92" spans="7:7" ht="15">
      <c r="G92" s="19"/>
    </row>
    <row r="95" spans="7:7" ht="15.75">
      <c r="G95" s="22"/>
    </row>
    <row r="96" spans="7:7">
      <c r="G96" s="16"/>
    </row>
    <row r="97" spans="7:7" ht="15">
      <c r="G97" s="7"/>
    </row>
    <row r="98" spans="7:7" ht="15">
      <c r="G98" s="19"/>
    </row>
    <row r="99" spans="7:7" ht="15">
      <c r="G99" s="19"/>
    </row>
    <row r="100" spans="7:7" ht="15">
      <c r="G100" s="19"/>
    </row>
    <row r="101" spans="7:7" ht="15">
      <c r="G101" s="19"/>
    </row>
    <row r="102" spans="7:7" ht="15">
      <c r="G102" s="19"/>
    </row>
    <row r="103" spans="7:7" ht="15.75">
      <c r="G103" s="18"/>
    </row>
    <row r="104" spans="7:7" ht="15">
      <c r="G104" s="19"/>
    </row>
    <row r="105" spans="7:7" ht="15">
      <c r="G105" s="19"/>
    </row>
    <row r="106" spans="7:7" ht="15">
      <c r="G106" s="19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99"/>
  <sheetViews>
    <sheetView showGridLines="0" view="pageLayout" topLeftCell="A28" zoomScaleNormal="100" workbookViewId="0">
      <selection activeCell="C45" sqref="C45:C59"/>
    </sheetView>
  </sheetViews>
  <sheetFormatPr baseColWidth="10" defaultRowHeight="12.75"/>
  <cols>
    <col min="1" max="1" width="2.5703125" style="15" customWidth="1"/>
    <col min="2" max="2" width="20.7109375" style="15" customWidth="1"/>
    <col min="3" max="3" width="15" style="15" customWidth="1"/>
    <col min="4" max="4" width="18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2" spans="2:7" ht="20.25" customHeight="1"/>
    <row r="3" spans="2:7" ht="31.5" customHeight="1">
      <c r="B3" s="314" t="s">
        <v>157</v>
      </c>
      <c r="C3" s="314"/>
      <c r="D3" s="314"/>
      <c r="E3" s="314"/>
      <c r="F3" s="314"/>
      <c r="G3" s="314"/>
    </row>
    <row r="4" spans="2:7" ht="28.5" customHeight="1">
      <c r="B4" s="314"/>
      <c r="C4" s="314"/>
      <c r="D4" s="314"/>
      <c r="E4" s="314"/>
      <c r="F4" s="314"/>
      <c r="G4" s="314"/>
    </row>
    <row r="5" spans="2:7">
      <c r="B5" s="314"/>
      <c r="C5" s="314"/>
      <c r="D5" s="314"/>
      <c r="E5" s="314"/>
      <c r="F5" s="314"/>
      <c r="G5" s="314"/>
    </row>
    <row r="8" spans="2:7" ht="8.25" customHeight="1" thickBot="1"/>
    <row r="9" spans="2:7" ht="30" customHeight="1" thickBot="1">
      <c r="B9" s="321" t="s">
        <v>172</v>
      </c>
      <c r="C9" s="322"/>
      <c r="D9" s="322"/>
      <c r="E9" s="322"/>
      <c r="F9" s="322"/>
      <c r="G9" s="323"/>
    </row>
    <row r="10" spans="2:7">
      <c r="B10" s="16"/>
      <c r="C10" s="16"/>
      <c r="D10" s="16"/>
      <c r="E10" s="16"/>
      <c r="F10" s="16"/>
      <c r="G10" s="16"/>
    </row>
    <row r="11" spans="2:7" ht="40.5" customHeight="1">
      <c r="B11" s="115" t="s">
        <v>31</v>
      </c>
      <c r="C11" s="115" t="s">
        <v>111</v>
      </c>
    </row>
    <row r="12" spans="2:7" ht="27.95" customHeight="1">
      <c r="B12" s="29" t="s">
        <v>33</v>
      </c>
      <c r="C12" s="28">
        <v>2</v>
      </c>
    </row>
    <row r="13" spans="2:7" ht="27.95" customHeight="1">
      <c r="B13" s="29" t="s">
        <v>34</v>
      </c>
      <c r="C13" s="28">
        <v>3</v>
      </c>
    </row>
    <row r="14" spans="2:7" ht="27.95" customHeight="1">
      <c r="B14" s="29" t="s">
        <v>35</v>
      </c>
      <c r="C14" s="69">
        <v>3</v>
      </c>
    </row>
    <row r="15" spans="2:7" ht="27.95" customHeight="1">
      <c r="B15" s="29" t="s">
        <v>36</v>
      </c>
      <c r="C15" s="69">
        <v>2</v>
      </c>
    </row>
    <row r="16" spans="2:7" ht="27.95" customHeight="1">
      <c r="B16" s="29" t="s">
        <v>37</v>
      </c>
      <c r="C16" s="28">
        <v>0</v>
      </c>
    </row>
    <row r="17" spans="2:3" ht="27.95" customHeight="1">
      <c r="B17" s="29" t="s">
        <v>38</v>
      </c>
      <c r="C17" s="28">
        <v>1</v>
      </c>
    </row>
    <row r="18" spans="2:3" ht="27.95" customHeight="1">
      <c r="B18" s="29" t="s">
        <v>39</v>
      </c>
      <c r="C18" s="28">
        <v>4</v>
      </c>
    </row>
    <row r="19" spans="2:3" ht="27.95" customHeight="1">
      <c r="B19" s="29" t="s">
        <v>40</v>
      </c>
      <c r="C19" s="28">
        <v>1</v>
      </c>
    </row>
    <row r="20" spans="2:3" ht="27.95" customHeight="1">
      <c r="B20" s="29" t="s">
        <v>41</v>
      </c>
      <c r="C20" s="28">
        <v>0</v>
      </c>
    </row>
    <row r="21" spans="2:3" ht="27.95" customHeight="1">
      <c r="B21" s="29" t="s">
        <v>42</v>
      </c>
      <c r="C21" s="28">
        <v>2</v>
      </c>
    </row>
    <row r="22" spans="2:3" ht="27.95" customHeight="1">
      <c r="B22" s="29" t="s">
        <v>43</v>
      </c>
      <c r="C22" s="28">
        <v>1</v>
      </c>
    </row>
    <row r="23" spans="2:3" ht="27.95" customHeight="1">
      <c r="B23" s="29" t="s">
        <v>44</v>
      </c>
      <c r="C23" s="28">
        <v>0</v>
      </c>
    </row>
    <row r="24" spans="2:3" ht="27.95" customHeight="1">
      <c r="B24" s="29" t="s">
        <v>45</v>
      </c>
      <c r="C24" s="28">
        <v>0</v>
      </c>
    </row>
    <row r="25" spans="2:3" ht="27.95" customHeight="1">
      <c r="B25" s="29" t="s">
        <v>46</v>
      </c>
      <c r="C25" s="28">
        <v>0</v>
      </c>
    </row>
    <row r="26" spans="2:3" ht="27.95" customHeight="1">
      <c r="B26" s="29" t="s">
        <v>47</v>
      </c>
      <c r="C26" s="28">
        <v>1</v>
      </c>
    </row>
    <row r="27" spans="2:3" ht="27.95" customHeight="1">
      <c r="B27" s="29" t="s">
        <v>48</v>
      </c>
      <c r="C27" s="28">
        <v>1</v>
      </c>
    </row>
    <row r="28" spans="2:3" ht="27.95" customHeight="1">
      <c r="B28" s="29" t="s">
        <v>49</v>
      </c>
      <c r="C28" s="28">
        <v>0</v>
      </c>
    </row>
    <row r="29" spans="2:3" ht="27.95" customHeight="1">
      <c r="B29" s="29" t="s">
        <v>50</v>
      </c>
      <c r="C29" s="28">
        <v>1</v>
      </c>
    </row>
    <row r="30" spans="2:3" ht="27.95" customHeight="1">
      <c r="B30" s="29" t="s">
        <v>51</v>
      </c>
      <c r="C30" s="28">
        <v>2</v>
      </c>
    </row>
    <row r="31" spans="2:3" ht="27.95" customHeight="1">
      <c r="B31" s="29" t="s">
        <v>52</v>
      </c>
      <c r="C31" s="28">
        <v>2</v>
      </c>
    </row>
    <row r="32" spans="2:3" ht="27.95" customHeight="1">
      <c r="B32" s="29" t="s">
        <v>53</v>
      </c>
      <c r="C32" s="28">
        <v>2</v>
      </c>
    </row>
    <row r="33" spans="2:9" ht="27.95" customHeight="1">
      <c r="B33" s="29" t="s">
        <v>54</v>
      </c>
      <c r="C33" s="69">
        <v>2</v>
      </c>
    </row>
    <row r="34" spans="2:9" ht="27.95" customHeight="1">
      <c r="B34" s="29" t="s">
        <v>55</v>
      </c>
      <c r="C34" s="28">
        <v>3</v>
      </c>
    </row>
    <row r="35" spans="2:9" ht="27.95" customHeight="1">
      <c r="B35" s="30" t="s">
        <v>56</v>
      </c>
      <c r="C35" s="28">
        <v>3</v>
      </c>
    </row>
    <row r="36" spans="2:9" s="35" customFormat="1" ht="12.75" customHeight="1" thickBot="1">
      <c r="B36" s="161"/>
      <c r="C36" s="162"/>
    </row>
    <row r="37" spans="2:9" ht="27.95" customHeight="1" thickTop="1">
      <c r="B37" s="163" t="s">
        <v>5</v>
      </c>
      <c r="C37" s="185">
        <f>SUM(C12:C36)</f>
        <v>36</v>
      </c>
    </row>
    <row r="38" spans="2:9" ht="27.95" customHeight="1">
      <c r="B38" s="17"/>
      <c r="C38" s="18"/>
      <c r="D38" s="18"/>
      <c r="E38" s="18"/>
      <c r="F38" s="18"/>
      <c r="G38" s="19"/>
    </row>
    <row r="39" spans="2:9" ht="27.95" customHeight="1">
      <c r="B39" s="20"/>
      <c r="C39" s="19"/>
      <c r="D39" s="19"/>
      <c r="E39" s="19"/>
      <c r="F39" s="19"/>
      <c r="G39" s="19"/>
    </row>
    <row r="40" spans="2:9" ht="30.95" customHeight="1">
      <c r="B40" s="20"/>
      <c r="C40" s="19"/>
      <c r="D40" s="19"/>
      <c r="E40" s="19"/>
      <c r="F40" s="19"/>
      <c r="G40" s="19"/>
    </row>
    <row r="41" spans="2:9" ht="30.95" customHeight="1">
      <c r="B41" s="320" t="s">
        <v>149</v>
      </c>
      <c r="C41" s="320"/>
      <c r="D41" s="320"/>
      <c r="E41" s="320"/>
      <c r="F41" s="320"/>
      <c r="G41" s="320"/>
      <c r="H41" s="223"/>
      <c r="I41" s="223"/>
    </row>
    <row r="42" spans="2:9" ht="30.95" customHeight="1">
      <c r="G42" s="19"/>
    </row>
    <row r="43" spans="2:9" ht="33" customHeight="1">
      <c r="B43" s="218" t="s">
        <v>58</v>
      </c>
      <c r="C43" s="219" t="s">
        <v>111</v>
      </c>
      <c r="G43" s="19"/>
    </row>
    <row r="44" spans="2:9" ht="25.5" customHeight="1">
      <c r="B44" s="220" t="s">
        <v>114</v>
      </c>
      <c r="C44" s="221">
        <v>2</v>
      </c>
      <c r="D44" s="22"/>
      <c r="E44" s="22"/>
      <c r="F44" s="22"/>
      <c r="G44" s="19"/>
    </row>
    <row r="45" spans="2:9" ht="21.95" customHeight="1">
      <c r="B45" s="220" t="s">
        <v>59</v>
      </c>
      <c r="C45" s="164">
        <v>9</v>
      </c>
      <c r="D45" s="16"/>
      <c r="E45" s="16"/>
      <c r="F45" s="16"/>
      <c r="G45" s="19"/>
    </row>
    <row r="46" spans="2:9" ht="21.95" customHeight="1">
      <c r="B46" s="220" t="s">
        <v>60</v>
      </c>
      <c r="C46" s="165">
        <v>8</v>
      </c>
      <c r="D46" s="7"/>
      <c r="E46" s="7"/>
      <c r="F46" s="7"/>
      <c r="G46" s="19"/>
    </row>
    <row r="47" spans="2:9" ht="21.95" customHeight="1">
      <c r="B47" s="220" t="s">
        <v>61</v>
      </c>
      <c r="C47" s="165">
        <v>4</v>
      </c>
      <c r="D47" s="19"/>
      <c r="E47" s="19"/>
      <c r="F47" s="19"/>
      <c r="G47" s="19"/>
    </row>
    <row r="48" spans="2:9" ht="21.95" customHeight="1">
      <c r="B48" s="220" t="s">
        <v>62</v>
      </c>
      <c r="C48" s="165">
        <v>5</v>
      </c>
      <c r="D48" s="19"/>
      <c r="E48" s="19"/>
      <c r="F48" s="19"/>
      <c r="G48" s="19"/>
    </row>
    <row r="49" spans="2:7" ht="21.95" customHeight="1">
      <c r="B49" s="220" t="s">
        <v>63</v>
      </c>
      <c r="C49" s="166">
        <v>2</v>
      </c>
      <c r="D49" s="19"/>
      <c r="E49" s="19"/>
      <c r="F49" s="19"/>
      <c r="G49" s="19"/>
    </row>
    <row r="50" spans="2:7" ht="21.95" customHeight="1">
      <c r="B50" s="220" t="s">
        <v>64</v>
      </c>
      <c r="C50" s="164">
        <v>0</v>
      </c>
      <c r="D50" s="19"/>
      <c r="E50" s="19"/>
      <c r="F50" s="19"/>
      <c r="G50" s="19"/>
    </row>
    <row r="51" spans="2:7" ht="21.95" customHeight="1">
      <c r="B51" s="220" t="s">
        <v>65</v>
      </c>
      <c r="C51" s="164">
        <v>4</v>
      </c>
      <c r="D51" s="19"/>
      <c r="E51" s="19"/>
      <c r="F51" s="19"/>
      <c r="G51" s="19"/>
    </row>
    <row r="52" spans="2:7" ht="21.95" customHeight="1">
      <c r="B52" s="220" t="s">
        <v>66</v>
      </c>
      <c r="C52" s="164">
        <v>1</v>
      </c>
      <c r="D52" s="18"/>
      <c r="E52" s="18"/>
      <c r="F52" s="18"/>
      <c r="G52" s="19"/>
    </row>
    <row r="53" spans="2:7" ht="21.95" customHeight="1">
      <c r="B53" s="220" t="s">
        <v>67</v>
      </c>
      <c r="C53" s="164">
        <v>0</v>
      </c>
      <c r="D53" s="19"/>
      <c r="E53" s="19"/>
      <c r="F53" s="19"/>
      <c r="G53" s="19"/>
    </row>
    <row r="54" spans="2:7" ht="21.95" customHeight="1">
      <c r="B54" s="220" t="s">
        <v>68</v>
      </c>
      <c r="C54" s="164">
        <v>0</v>
      </c>
      <c r="D54" s="19"/>
      <c r="E54" s="19"/>
      <c r="F54" s="19"/>
      <c r="G54" s="19"/>
    </row>
    <row r="55" spans="2:7" ht="21.95" customHeight="1">
      <c r="B55" s="220" t="s">
        <v>69</v>
      </c>
      <c r="C55" s="164">
        <v>0</v>
      </c>
      <c r="D55" s="19"/>
      <c r="E55" s="19"/>
      <c r="F55" s="19"/>
      <c r="G55" s="19"/>
    </row>
    <row r="56" spans="2:7" ht="21.95" customHeight="1">
      <c r="B56" s="220" t="s">
        <v>70</v>
      </c>
      <c r="C56" s="164">
        <v>0</v>
      </c>
      <c r="G56" s="19"/>
    </row>
    <row r="57" spans="2:7" ht="21.95" customHeight="1">
      <c r="B57" s="220" t="s">
        <v>71</v>
      </c>
      <c r="C57" s="164">
        <v>0</v>
      </c>
      <c r="G57" s="19"/>
    </row>
    <row r="58" spans="2:7" ht="21.95" customHeight="1">
      <c r="B58" s="220" t="s">
        <v>72</v>
      </c>
      <c r="C58" s="164">
        <v>0</v>
      </c>
      <c r="G58" s="19"/>
    </row>
    <row r="59" spans="2:7" ht="21.95" customHeight="1">
      <c r="B59" s="220" t="s">
        <v>73</v>
      </c>
      <c r="C59" s="164">
        <v>0</v>
      </c>
      <c r="G59" s="19"/>
    </row>
    <row r="60" spans="2:7" ht="21.95" customHeight="1">
      <c r="B60" s="220" t="s">
        <v>107</v>
      </c>
      <c r="C60" s="164">
        <v>1</v>
      </c>
      <c r="G60" s="19"/>
    </row>
    <row r="61" spans="2:7" ht="21.95" customHeight="1">
      <c r="B61" s="167" t="s">
        <v>5</v>
      </c>
      <c r="C61" s="168">
        <f>SUM(C44:C60)</f>
        <v>36</v>
      </c>
      <c r="G61" s="19"/>
    </row>
    <row r="62" spans="2:7" ht="21.95" customHeight="1">
      <c r="G62" s="19"/>
    </row>
    <row r="63" spans="2:7" ht="9.75" customHeight="1" thickBot="1">
      <c r="G63" s="19"/>
    </row>
    <row r="64" spans="2:7" ht="57" customHeight="1">
      <c r="B64" s="326" t="s">
        <v>118</v>
      </c>
      <c r="C64" s="327"/>
      <c r="D64" s="59"/>
      <c r="G64" s="19"/>
    </row>
    <row r="65" spans="2:7" ht="13.5" customHeight="1">
      <c r="B65" s="328" t="s">
        <v>166</v>
      </c>
      <c r="C65" s="328"/>
      <c r="G65" s="19"/>
    </row>
    <row r="66" spans="2:7" ht="21.95" customHeight="1">
      <c r="B66" s="216" t="s">
        <v>119</v>
      </c>
      <c r="C66" s="217" t="s">
        <v>103</v>
      </c>
      <c r="G66" s="19"/>
    </row>
    <row r="67" spans="2:7" ht="27" customHeight="1">
      <c r="B67" s="51" t="s">
        <v>101</v>
      </c>
      <c r="C67" s="52">
        <v>31</v>
      </c>
      <c r="G67" s="19"/>
    </row>
    <row r="68" spans="2:7" ht="21.95" customHeight="1">
      <c r="B68" s="53" t="s">
        <v>102</v>
      </c>
      <c r="C68" s="54">
        <v>5</v>
      </c>
      <c r="G68" s="19"/>
    </row>
    <row r="69" spans="2:7" ht="21.95" customHeight="1">
      <c r="G69" s="19"/>
    </row>
    <row r="70" spans="2:7" ht="15.75" thickBot="1">
      <c r="G70" s="19"/>
    </row>
    <row r="71" spans="2:7" ht="15.75" thickBot="1">
      <c r="B71" s="324" t="s">
        <v>106</v>
      </c>
      <c r="C71" s="325"/>
      <c r="G71" s="19"/>
    </row>
    <row r="72" spans="2:7" ht="15">
      <c r="B72" s="55" t="s">
        <v>14</v>
      </c>
      <c r="C72" s="56">
        <v>34</v>
      </c>
      <c r="G72" s="19"/>
    </row>
    <row r="73" spans="2:7" ht="15.75" thickBot="1">
      <c r="B73" s="57" t="s">
        <v>15</v>
      </c>
      <c r="C73" s="58">
        <v>2</v>
      </c>
      <c r="G73" s="19"/>
    </row>
    <row r="74" spans="2:7" ht="27.75" customHeight="1">
      <c r="G74" s="19"/>
    </row>
    <row r="75" spans="2:7" ht="15">
      <c r="G75" s="19"/>
    </row>
    <row r="76" spans="2:7" ht="15">
      <c r="G76" s="19"/>
    </row>
    <row r="77" spans="2:7" ht="15">
      <c r="G77" s="19"/>
    </row>
    <row r="78" spans="2:7" ht="15">
      <c r="G78" s="19"/>
    </row>
    <row r="79" spans="2:7" ht="15.75">
      <c r="G79" s="34"/>
    </row>
    <row r="80" spans="2:7" ht="15.75">
      <c r="G80" s="18"/>
    </row>
    <row r="81" spans="7:7" ht="15">
      <c r="G81" s="19"/>
    </row>
    <row r="82" spans="7:7" ht="15.75">
      <c r="G82" s="18"/>
    </row>
    <row r="83" spans="7:7" ht="15">
      <c r="G83" s="19"/>
    </row>
    <row r="84" spans="7:7" ht="15">
      <c r="G84" s="19"/>
    </row>
    <row r="85" spans="7:7" ht="15">
      <c r="G85" s="19"/>
    </row>
    <row r="88" spans="7:7" ht="15.75">
      <c r="G88" s="22"/>
    </row>
    <row r="89" spans="7:7">
      <c r="G89" s="16"/>
    </row>
    <row r="90" spans="7:7" ht="15">
      <c r="G90" s="7"/>
    </row>
    <row r="91" spans="7:7" ht="15">
      <c r="G91" s="19"/>
    </row>
    <row r="92" spans="7:7" ht="15">
      <c r="G92" s="19"/>
    </row>
    <row r="93" spans="7:7" ht="15">
      <c r="G93" s="19"/>
    </row>
    <row r="94" spans="7:7" ht="15">
      <c r="G94" s="19"/>
    </row>
    <row r="95" spans="7:7" ht="15">
      <c r="G95" s="19"/>
    </row>
    <row r="96" spans="7:7" ht="15.75">
      <c r="G96" s="18"/>
    </row>
    <row r="97" spans="7:7" ht="15">
      <c r="G97" s="19"/>
    </row>
    <row r="98" spans="7:7" ht="15">
      <c r="G98" s="19"/>
    </row>
    <row r="99" spans="7:7" ht="15">
      <c r="G99" s="19"/>
    </row>
  </sheetData>
  <mergeCells count="6">
    <mergeCell ref="B3:G5"/>
    <mergeCell ref="B41:G41"/>
    <mergeCell ref="B9:G9"/>
    <mergeCell ref="B71:C71"/>
    <mergeCell ref="B64:C64"/>
    <mergeCell ref="B65:C65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61"/>
  <sheetViews>
    <sheetView showGridLines="0" view="pageLayout" topLeftCell="A3" zoomScaleNormal="100" workbookViewId="0">
      <selection activeCell="B25" sqref="B25"/>
    </sheetView>
  </sheetViews>
  <sheetFormatPr baseColWidth="10" defaultRowHeight="12.75"/>
  <cols>
    <col min="1" max="1" width="4.7109375" style="15" customWidth="1"/>
    <col min="2" max="2" width="57.85546875" style="15" customWidth="1"/>
    <col min="3" max="3" width="41.85546875" style="15" customWidth="1"/>
    <col min="4" max="256" width="11.42578125" style="15"/>
    <col min="257" max="257" width="4" style="15" customWidth="1"/>
    <col min="258" max="258" width="67.28515625" style="15" customWidth="1"/>
    <col min="259" max="259" width="43.85546875" style="15" customWidth="1"/>
    <col min="260" max="512" width="11.42578125" style="15"/>
    <col min="513" max="513" width="4" style="15" customWidth="1"/>
    <col min="514" max="514" width="67.28515625" style="15" customWidth="1"/>
    <col min="515" max="515" width="43.85546875" style="15" customWidth="1"/>
    <col min="516" max="768" width="11.42578125" style="15"/>
    <col min="769" max="769" width="4" style="15" customWidth="1"/>
    <col min="770" max="770" width="67.28515625" style="15" customWidth="1"/>
    <col min="771" max="771" width="43.85546875" style="15" customWidth="1"/>
    <col min="772" max="1024" width="11.42578125" style="15"/>
    <col min="1025" max="1025" width="4" style="15" customWidth="1"/>
    <col min="1026" max="1026" width="67.28515625" style="15" customWidth="1"/>
    <col min="1027" max="1027" width="43.85546875" style="15" customWidth="1"/>
    <col min="1028" max="1280" width="11.42578125" style="15"/>
    <col min="1281" max="1281" width="4" style="15" customWidth="1"/>
    <col min="1282" max="1282" width="67.28515625" style="15" customWidth="1"/>
    <col min="1283" max="1283" width="43.85546875" style="15" customWidth="1"/>
    <col min="1284" max="1536" width="11.42578125" style="15"/>
    <col min="1537" max="1537" width="4" style="15" customWidth="1"/>
    <col min="1538" max="1538" width="67.28515625" style="15" customWidth="1"/>
    <col min="1539" max="1539" width="43.85546875" style="15" customWidth="1"/>
    <col min="1540" max="1792" width="11.42578125" style="15"/>
    <col min="1793" max="1793" width="4" style="15" customWidth="1"/>
    <col min="1794" max="1794" width="67.28515625" style="15" customWidth="1"/>
    <col min="1795" max="1795" width="43.85546875" style="15" customWidth="1"/>
    <col min="1796" max="2048" width="11.42578125" style="15"/>
    <col min="2049" max="2049" width="4" style="15" customWidth="1"/>
    <col min="2050" max="2050" width="67.28515625" style="15" customWidth="1"/>
    <col min="2051" max="2051" width="43.85546875" style="15" customWidth="1"/>
    <col min="2052" max="2304" width="11.42578125" style="15"/>
    <col min="2305" max="2305" width="4" style="15" customWidth="1"/>
    <col min="2306" max="2306" width="67.28515625" style="15" customWidth="1"/>
    <col min="2307" max="2307" width="43.85546875" style="15" customWidth="1"/>
    <col min="2308" max="2560" width="11.42578125" style="15"/>
    <col min="2561" max="2561" width="4" style="15" customWidth="1"/>
    <col min="2562" max="2562" width="67.28515625" style="15" customWidth="1"/>
    <col min="2563" max="2563" width="43.85546875" style="15" customWidth="1"/>
    <col min="2564" max="2816" width="11.42578125" style="15"/>
    <col min="2817" max="2817" width="4" style="15" customWidth="1"/>
    <col min="2818" max="2818" width="67.28515625" style="15" customWidth="1"/>
    <col min="2819" max="2819" width="43.85546875" style="15" customWidth="1"/>
    <col min="2820" max="3072" width="11.42578125" style="15"/>
    <col min="3073" max="3073" width="4" style="15" customWidth="1"/>
    <col min="3074" max="3074" width="67.28515625" style="15" customWidth="1"/>
    <col min="3075" max="3075" width="43.85546875" style="15" customWidth="1"/>
    <col min="3076" max="3328" width="11.42578125" style="15"/>
    <col min="3329" max="3329" width="4" style="15" customWidth="1"/>
    <col min="3330" max="3330" width="67.28515625" style="15" customWidth="1"/>
    <col min="3331" max="3331" width="43.85546875" style="15" customWidth="1"/>
    <col min="3332" max="3584" width="11.42578125" style="15"/>
    <col min="3585" max="3585" width="4" style="15" customWidth="1"/>
    <col min="3586" max="3586" width="67.28515625" style="15" customWidth="1"/>
    <col min="3587" max="3587" width="43.85546875" style="15" customWidth="1"/>
    <col min="3588" max="3840" width="11.42578125" style="15"/>
    <col min="3841" max="3841" width="4" style="15" customWidth="1"/>
    <col min="3842" max="3842" width="67.28515625" style="15" customWidth="1"/>
    <col min="3843" max="3843" width="43.85546875" style="15" customWidth="1"/>
    <col min="3844" max="4096" width="11.42578125" style="15"/>
    <col min="4097" max="4097" width="4" style="15" customWidth="1"/>
    <col min="4098" max="4098" width="67.28515625" style="15" customWidth="1"/>
    <col min="4099" max="4099" width="43.85546875" style="15" customWidth="1"/>
    <col min="4100" max="4352" width="11.42578125" style="15"/>
    <col min="4353" max="4353" width="4" style="15" customWidth="1"/>
    <col min="4354" max="4354" width="67.28515625" style="15" customWidth="1"/>
    <col min="4355" max="4355" width="43.85546875" style="15" customWidth="1"/>
    <col min="4356" max="4608" width="11.42578125" style="15"/>
    <col min="4609" max="4609" width="4" style="15" customWidth="1"/>
    <col min="4610" max="4610" width="67.28515625" style="15" customWidth="1"/>
    <col min="4611" max="4611" width="43.85546875" style="15" customWidth="1"/>
    <col min="4612" max="4864" width="11.42578125" style="15"/>
    <col min="4865" max="4865" width="4" style="15" customWidth="1"/>
    <col min="4866" max="4866" width="67.28515625" style="15" customWidth="1"/>
    <col min="4867" max="4867" width="43.85546875" style="15" customWidth="1"/>
    <col min="4868" max="5120" width="11.42578125" style="15"/>
    <col min="5121" max="5121" width="4" style="15" customWidth="1"/>
    <col min="5122" max="5122" width="67.28515625" style="15" customWidth="1"/>
    <col min="5123" max="5123" width="43.85546875" style="15" customWidth="1"/>
    <col min="5124" max="5376" width="11.42578125" style="15"/>
    <col min="5377" max="5377" width="4" style="15" customWidth="1"/>
    <col min="5378" max="5378" width="67.28515625" style="15" customWidth="1"/>
    <col min="5379" max="5379" width="43.85546875" style="15" customWidth="1"/>
    <col min="5380" max="5632" width="11.42578125" style="15"/>
    <col min="5633" max="5633" width="4" style="15" customWidth="1"/>
    <col min="5634" max="5634" width="67.28515625" style="15" customWidth="1"/>
    <col min="5635" max="5635" width="43.85546875" style="15" customWidth="1"/>
    <col min="5636" max="5888" width="11.42578125" style="15"/>
    <col min="5889" max="5889" width="4" style="15" customWidth="1"/>
    <col min="5890" max="5890" width="67.28515625" style="15" customWidth="1"/>
    <col min="5891" max="5891" width="43.85546875" style="15" customWidth="1"/>
    <col min="5892" max="6144" width="11.42578125" style="15"/>
    <col min="6145" max="6145" width="4" style="15" customWidth="1"/>
    <col min="6146" max="6146" width="67.28515625" style="15" customWidth="1"/>
    <col min="6147" max="6147" width="43.85546875" style="15" customWidth="1"/>
    <col min="6148" max="6400" width="11.42578125" style="15"/>
    <col min="6401" max="6401" width="4" style="15" customWidth="1"/>
    <col min="6402" max="6402" width="67.28515625" style="15" customWidth="1"/>
    <col min="6403" max="6403" width="43.85546875" style="15" customWidth="1"/>
    <col min="6404" max="6656" width="11.42578125" style="15"/>
    <col min="6657" max="6657" width="4" style="15" customWidth="1"/>
    <col min="6658" max="6658" width="67.28515625" style="15" customWidth="1"/>
    <col min="6659" max="6659" width="43.85546875" style="15" customWidth="1"/>
    <col min="6660" max="6912" width="11.42578125" style="15"/>
    <col min="6913" max="6913" width="4" style="15" customWidth="1"/>
    <col min="6914" max="6914" width="67.28515625" style="15" customWidth="1"/>
    <col min="6915" max="6915" width="43.85546875" style="15" customWidth="1"/>
    <col min="6916" max="7168" width="11.42578125" style="15"/>
    <col min="7169" max="7169" width="4" style="15" customWidth="1"/>
    <col min="7170" max="7170" width="67.28515625" style="15" customWidth="1"/>
    <col min="7171" max="7171" width="43.85546875" style="15" customWidth="1"/>
    <col min="7172" max="7424" width="11.42578125" style="15"/>
    <col min="7425" max="7425" width="4" style="15" customWidth="1"/>
    <col min="7426" max="7426" width="67.28515625" style="15" customWidth="1"/>
    <col min="7427" max="7427" width="43.85546875" style="15" customWidth="1"/>
    <col min="7428" max="7680" width="11.42578125" style="15"/>
    <col min="7681" max="7681" width="4" style="15" customWidth="1"/>
    <col min="7682" max="7682" width="67.28515625" style="15" customWidth="1"/>
    <col min="7683" max="7683" width="43.85546875" style="15" customWidth="1"/>
    <col min="7684" max="7936" width="11.42578125" style="15"/>
    <col min="7937" max="7937" width="4" style="15" customWidth="1"/>
    <col min="7938" max="7938" width="67.28515625" style="15" customWidth="1"/>
    <col min="7939" max="7939" width="43.85546875" style="15" customWidth="1"/>
    <col min="7940" max="8192" width="11.42578125" style="15"/>
    <col min="8193" max="8193" width="4" style="15" customWidth="1"/>
    <col min="8194" max="8194" width="67.28515625" style="15" customWidth="1"/>
    <col min="8195" max="8195" width="43.85546875" style="15" customWidth="1"/>
    <col min="8196" max="8448" width="11.42578125" style="15"/>
    <col min="8449" max="8449" width="4" style="15" customWidth="1"/>
    <col min="8450" max="8450" width="67.28515625" style="15" customWidth="1"/>
    <col min="8451" max="8451" width="43.85546875" style="15" customWidth="1"/>
    <col min="8452" max="8704" width="11.42578125" style="15"/>
    <col min="8705" max="8705" width="4" style="15" customWidth="1"/>
    <col min="8706" max="8706" width="67.28515625" style="15" customWidth="1"/>
    <col min="8707" max="8707" width="43.85546875" style="15" customWidth="1"/>
    <col min="8708" max="8960" width="11.42578125" style="15"/>
    <col min="8961" max="8961" width="4" style="15" customWidth="1"/>
    <col min="8962" max="8962" width="67.28515625" style="15" customWidth="1"/>
    <col min="8963" max="8963" width="43.85546875" style="15" customWidth="1"/>
    <col min="8964" max="9216" width="11.42578125" style="15"/>
    <col min="9217" max="9217" width="4" style="15" customWidth="1"/>
    <col min="9218" max="9218" width="67.28515625" style="15" customWidth="1"/>
    <col min="9219" max="9219" width="43.85546875" style="15" customWidth="1"/>
    <col min="9220" max="9472" width="11.42578125" style="15"/>
    <col min="9473" max="9473" width="4" style="15" customWidth="1"/>
    <col min="9474" max="9474" width="67.28515625" style="15" customWidth="1"/>
    <col min="9475" max="9475" width="43.85546875" style="15" customWidth="1"/>
    <col min="9476" max="9728" width="11.42578125" style="15"/>
    <col min="9729" max="9729" width="4" style="15" customWidth="1"/>
    <col min="9730" max="9730" width="67.28515625" style="15" customWidth="1"/>
    <col min="9731" max="9731" width="43.85546875" style="15" customWidth="1"/>
    <col min="9732" max="9984" width="11.42578125" style="15"/>
    <col min="9985" max="9985" width="4" style="15" customWidth="1"/>
    <col min="9986" max="9986" width="67.28515625" style="15" customWidth="1"/>
    <col min="9987" max="9987" width="43.85546875" style="15" customWidth="1"/>
    <col min="9988" max="10240" width="11.42578125" style="15"/>
    <col min="10241" max="10241" width="4" style="15" customWidth="1"/>
    <col min="10242" max="10242" width="67.28515625" style="15" customWidth="1"/>
    <col min="10243" max="10243" width="43.85546875" style="15" customWidth="1"/>
    <col min="10244" max="10496" width="11.42578125" style="15"/>
    <col min="10497" max="10497" width="4" style="15" customWidth="1"/>
    <col min="10498" max="10498" width="67.28515625" style="15" customWidth="1"/>
    <col min="10499" max="10499" width="43.85546875" style="15" customWidth="1"/>
    <col min="10500" max="10752" width="11.42578125" style="15"/>
    <col min="10753" max="10753" width="4" style="15" customWidth="1"/>
    <col min="10754" max="10754" width="67.28515625" style="15" customWidth="1"/>
    <col min="10755" max="10755" width="43.85546875" style="15" customWidth="1"/>
    <col min="10756" max="11008" width="11.42578125" style="15"/>
    <col min="11009" max="11009" width="4" style="15" customWidth="1"/>
    <col min="11010" max="11010" width="67.28515625" style="15" customWidth="1"/>
    <col min="11011" max="11011" width="43.85546875" style="15" customWidth="1"/>
    <col min="11012" max="11264" width="11.42578125" style="15"/>
    <col min="11265" max="11265" width="4" style="15" customWidth="1"/>
    <col min="11266" max="11266" width="67.28515625" style="15" customWidth="1"/>
    <col min="11267" max="11267" width="43.85546875" style="15" customWidth="1"/>
    <col min="11268" max="11520" width="11.42578125" style="15"/>
    <col min="11521" max="11521" width="4" style="15" customWidth="1"/>
    <col min="11522" max="11522" width="67.28515625" style="15" customWidth="1"/>
    <col min="11523" max="11523" width="43.85546875" style="15" customWidth="1"/>
    <col min="11524" max="11776" width="11.42578125" style="15"/>
    <col min="11777" max="11777" width="4" style="15" customWidth="1"/>
    <col min="11778" max="11778" width="67.28515625" style="15" customWidth="1"/>
    <col min="11779" max="11779" width="43.85546875" style="15" customWidth="1"/>
    <col min="11780" max="12032" width="11.42578125" style="15"/>
    <col min="12033" max="12033" width="4" style="15" customWidth="1"/>
    <col min="12034" max="12034" width="67.28515625" style="15" customWidth="1"/>
    <col min="12035" max="12035" width="43.85546875" style="15" customWidth="1"/>
    <col min="12036" max="12288" width="11.42578125" style="15"/>
    <col min="12289" max="12289" width="4" style="15" customWidth="1"/>
    <col min="12290" max="12290" width="67.28515625" style="15" customWidth="1"/>
    <col min="12291" max="12291" width="43.85546875" style="15" customWidth="1"/>
    <col min="12292" max="12544" width="11.42578125" style="15"/>
    <col min="12545" max="12545" width="4" style="15" customWidth="1"/>
    <col min="12546" max="12546" width="67.28515625" style="15" customWidth="1"/>
    <col min="12547" max="12547" width="43.85546875" style="15" customWidth="1"/>
    <col min="12548" max="12800" width="11.42578125" style="15"/>
    <col min="12801" max="12801" width="4" style="15" customWidth="1"/>
    <col min="12802" max="12802" width="67.28515625" style="15" customWidth="1"/>
    <col min="12803" max="12803" width="43.85546875" style="15" customWidth="1"/>
    <col min="12804" max="13056" width="11.42578125" style="15"/>
    <col min="13057" max="13057" width="4" style="15" customWidth="1"/>
    <col min="13058" max="13058" width="67.28515625" style="15" customWidth="1"/>
    <col min="13059" max="13059" width="43.85546875" style="15" customWidth="1"/>
    <col min="13060" max="13312" width="11.42578125" style="15"/>
    <col min="13313" max="13313" width="4" style="15" customWidth="1"/>
    <col min="13314" max="13314" width="67.28515625" style="15" customWidth="1"/>
    <col min="13315" max="13315" width="43.85546875" style="15" customWidth="1"/>
    <col min="13316" max="13568" width="11.42578125" style="15"/>
    <col min="13569" max="13569" width="4" style="15" customWidth="1"/>
    <col min="13570" max="13570" width="67.28515625" style="15" customWidth="1"/>
    <col min="13571" max="13571" width="43.85546875" style="15" customWidth="1"/>
    <col min="13572" max="13824" width="11.42578125" style="15"/>
    <col min="13825" max="13825" width="4" style="15" customWidth="1"/>
    <col min="13826" max="13826" width="67.28515625" style="15" customWidth="1"/>
    <col min="13827" max="13827" width="43.85546875" style="15" customWidth="1"/>
    <col min="13828" max="14080" width="11.42578125" style="15"/>
    <col min="14081" max="14081" width="4" style="15" customWidth="1"/>
    <col min="14082" max="14082" width="67.28515625" style="15" customWidth="1"/>
    <col min="14083" max="14083" width="43.85546875" style="15" customWidth="1"/>
    <col min="14084" max="14336" width="11.42578125" style="15"/>
    <col min="14337" max="14337" width="4" style="15" customWidth="1"/>
    <col min="14338" max="14338" width="67.28515625" style="15" customWidth="1"/>
    <col min="14339" max="14339" width="43.85546875" style="15" customWidth="1"/>
    <col min="14340" max="14592" width="11.42578125" style="15"/>
    <col min="14593" max="14593" width="4" style="15" customWidth="1"/>
    <col min="14594" max="14594" width="67.28515625" style="15" customWidth="1"/>
    <col min="14595" max="14595" width="43.85546875" style="15" customWidth="1"/>
    <col min="14596" max="14848" width="11.42578125" style="15"/>
    <col min="14849" max="14849" width="4" style="15" customWidth="1"/>
    <col min="14850" max="14850" width="67.28515625" style="15" customWidth="1"/>
    <col min="14851" max="14851" width="43.85546875" style="15" customWidth="1"/>
    <col min="14852" max="15104" width="11.42578125" style="15"/>
    <col min="15105" max="15105" width="4" style="15" customWidth="1"/>
    <col min="15106" max="15106" width="67.28515625" style="15" customWidth="1"/>
    <col min="15107" max="15107" width="43.85546875" style="15" customWidth="1"/>
    <col min="15108" max="15360" width="11.42578125" style="15"/>
    <col min="15361" max="15361" width="4" style="15" customWidth="1"/>
    <col min="15362" max="15362" width="67.28515625" style="15" customWidth="1"/>
    <col min="15363" max="15363" width="43.85546875" style="15" customWidth="1"/>
    <col min="15364" max="15616" width="11.42578125" style="15"/>
    <col min="15617" max="15617" width="4" style="15" customWidth="1"/>
    <col min="15618" max="15618" width="67.28515625" style="15" customWidth="1"/>
    <col min="15619" max="15619" width="43.85546875" style="15" customWidth="1"/>
    <col min="15620" max="15872" width="11.42578125" style="15"/>
    <col min="15873" max="15873" width="4" style="15" customWidth="1"/>
    <col min="15874" max="15874" width="67.28515625" style="15" customWidth="1"/>
    <col min="15875" max="15875" width="43.85546875" style="15" customWidth="1"/>
    <col min="15876" max="16128" width="11.42578125" style="15"/>
    <col min="16129" max="16129" width="4" style="15" customWidth="1"/>
    <col min="16130" max="16130" width="67.28515625" style="15" customWidth="1"/>
    <col min="16131" max="16131" width="43.85546875" style="15" customWidth="1"/>
    <col min="16132" max="16384" width="11.42578125" style="15"/>
  </cols>
  <sheetData>
    <row r="2" spans="2:7" ht="59.25" customHeight="1"/>
    <row r="3" spans="2:7" ht="26.25">
      <c r="B3" s="222" t="s">
        <v>158</v>
      </c>
      <c r="C3" s="222"/>
    </row>
    <row r="4" spans="2:7" ht="26.25">
      <c r="B4" s="222"/>
      <c r="C4" s="222"/>
    </row>
    <row r="5" spans="2:7" ht="12.75" customHeight="1">
      <c r="B5" s="222"/>
      <c r="C5" s="222"/>
      <c r="D5" s="233"/>
      <c r="E5" s="233"/>
      <c r="F5" s="233"/>
      <c r="G5" s="233"/>
    </row>
    <row r="6" spans="2:7" ht="7.5" customHeight="1">
      <c r="D6" s="233"/>
      <c r="E6" s="233"/>
      <c r="F6" s="233"/>
      <c r="G6" s="233"/>
    </row>
    <row r="7" spans="2:7" ht="12.75" hidden="1" customHeight="1">
      <c r="D7" s="233"/>
      <c r="E7" s="233"/>
      <c r="F7" s="233"/>
      <c r="G7" s="233"/>
    </row>
    <row r="8" spans="2:7" ht="1.5" hidden="1" customHeight="1"/>
    <row r="9" spans="2:7" ht="14.25" hidden="1" customHeight="1"/>
    <row r="10" spans="2:7" ht="3" customHeight="1">
      <c r="B10" s="89"/>
      <c r="C10" s="90"/>
    </row>
    <row r="11" spans="2:7" ht="36" customHeight="1">
      <c r="B11" s="224" t="s">
        <v>81</v>
      </c>
      <c r="C11" s="225" t="s">
        <v>82</v>
      </c>
    </row>
    <row r="12" spans="2:7" ht="27.95" customHeight="1">
      <c r="B12" s="36" t="s">
        <v>83</v>
      </c>
      <c r="C12" s="37">
        <v>575</v>
      </c>
    </row>
    <row r="13" spans="2:7" ht="27.95" customHeight="1">
      <c r="B13" s="36" t="s">
        <v>84</v>
      </c>
      <c r="C13" s="37">
        <v>479</v>
      </c>
    </row>
    <row r="14" spans="2:7" ht="27.95" customHeight="1">
      <c r="B14" s="36" t="s">
        <v>85</v>
      </c>
      <c r="C14" s="37">
        <v>501</v>
      </c>
    </row>
    <row r="15" spans="2:7" ht="27.95" customHeight="1">
      <c r="B15" s="36" t="s">
        <v>86</v>
      </c>
      <c r="C15" s="37">
        <v>1</v>
      </c>
    </row>
    <row r="16" spans="2:7" ht="27.95" customHeight="1">
      <c r="B16" s="36" t="s">
        <v>87</v>
      </c>
      <c r="C16" s="37">
        <v>196</v>
      </c>
    </row>
    <row r="17" spans="2:3" ht="27.95" customHeight="1" thickBot="1">
      <c r="B17" s="38" t="s">
        <v>88</v>
      </c>
      <c r="C17" s="39">
        <v>46</v>
      </c>
    </row>
    <row r="18" spans="2:3" ht="4.5" customHeight="1" thickBot="1">
      <c r="B18" s="135"/>
      <c r="C18" s="136"/>
    </row>
    <row r="19" spans="2:3" ht="33.75" customHeight="1" thickBot="1">
      <c r="B19" s="228" t="s">
        <v>100</v>
      </c>
      <c r="C19" s="229" t="s">
        <v>173</v>
      </c>
    </row>
    <row r="20" spans="2:3" ht="3.75" customHeight="1" thickBot="1">
      <c r="B20" s="137"/>
      <c r="C20" s="138"/>
    </row>
    <row r="21" spans="2:3" ht="27.95" customHeight="1">
      <c r="B21" s="40" t="s">
        <v>89</v>
      </c>
      <c r="C21" s="41" t="s">
        <v>82</v>
      </c>
    </row>
    <row r="22" spans="2:3" ht="27.95" customHeight="1">
      <c r="B22" s="36" t="s">
        <v>90</v>
      </c>
      <c r="C22" s="42">
        <v>600</v>
      </c>
    </row>
    <row r="23" spans="2:3" ht="27.95" customHeight="1">
      <c r="B23" s="36" t="s">
        <v>91</v>
      </c>
      <c r="C23" s="42">
        <v>3</v>
      </c>
    </row>
    <row r="24" spans="2:3" ht="27.95" customHeight="1">
      <c r="B24" s="47" t="s">
        <v>92</v>
      </c>
      <c r="C24" s="49">
        <v>75</v>
      </c>
    </row>
    <row r="25" spans="2:3" ht="27.95" customHeight="1">
      <c r="B25" s="48" t="s">
        <v>93</v>
      </c>
      <c r="C25" s="50">
        <v>0</v>
      </c>
    </row>
    <row r="26" spans="2:3" ht="27.95" customHeight="1">
      <c r="B26" s="48" t="s">
        <v>94</v>
      </c>
      <c r="C26" s="50">
        <v>11</v>
      </c>
    </row>
    <row r="27" spans="2:3" ht="27.95" customHeight="1">
      <c r="B27" s="48" t="s">
        <v>95</v>
      </c>
      <c r="C27" s="50">
        <v>0</v>
      </c>
    </row>
    <row r="28" spans="2:3" ht="27.95" customHeight="1">
      <c r="B28" s="48" t="s">
        <v>125</v>
      </c>
      <c r="C28" s="50">
        <v>0</v>
      </c>
    </row>
    <row r="29" spans="2:3" ht="32.25" customHeight="1" thickBot="1">
      <c r="B29" s="226"/>
      <c r="C29" s="227"/>
    </row>
    <row r="30" spans="2:3" ht="10.5" customHeight="1" thickBot="1">
      <c r="B30" s="139"/>
      <c r="C30" s="140"/>
    </row>
    <row r="31" spans="2:3" ht="22.5" customHeight="1" thickBot="1">
      <c r="B31" s="43" t="s">
        <v>112</v>
      </c>
      <c r="C31" s="44">
        <f>C22+C24+C26+C27+C28+C23+C25</f>
        <v>689</v>
      </c>
    </row>
    <row r="32" spans="2:3" ht="17.25" customHeight="1" thickBot="1">
      <c r="B32" s="141"/>
      <c r="C32" s="142"/>
    </row>
    <row r="33" spans="2:3" ht="25.5" customHeight="1" thickBot="1">
      <c r="B33" s="310" t="s">
        <v>146</v>
      </c>
      <c r="C33" s="230" t="s">
        <v>174</v>
      </c>
    </row>
    <row r="34" spans="2:3" ht="15.75" customHeight="1" thickBot="1">
      <c r="B34" s="143"/>
      <c r="C34" s="138"/>
    </row>
    <row r="35" spans="2:3" ht="19.5" customHeight="1">
      <c r="B35" s="231" t="s">
        <v>96</v>
      </c>
      <c r="C35" s="232" t="s">
        <v>17</v>
      </c>
    </row>
    <row r="36" spans="2:3" ht="27.95" customHeight="1">
      <c r="B36" s="36" t="s">
        <v>97</v>
      </c>
      <c r="C36" s="37">
        <v>110</v>
      </c>
    </row>
    <row r="37" spans="2:3" ht="25.5" customHeight="1">
      <c r="B37" s="36" t="s">
        <v>98</v>
      </c>
      <c r="C37" s="37">
        <v>153</v>
      </c>
    </row>
    <row r="38" spans="2:3" ht="24.75" customHeight="1" thickBot="1">
      <c r="B38" s="38" t="s">
        <v>99</v>
      </c>
      <c r="C38" s="39">
        <v>81</v>
      </c>
    </row>
    <row r="39" spans="2:3" ht="12.75" customHeight="1" thickBot="1">
      <c r="B39" s="139"/>
      <c r="C39" s="140"/>
    </row>
    <row r="40" spans="2:3" ht="30" customHeight="1" thickBot="1">
      <c r="B40" s="43" t="s">
        <v>5</v>
      </c>
      <c r="C40" s="144">
        <f>SUM(C36:C39)</f>
        <v>344</v>
      </c>
    </row>
    <row r="41" spans="2:3" ht="27.95" customHeight="1">
      <c r="B41" s="17"/>
      <c r="C41" s="18"/>
    </row>
    <row r="42" spans="2:3" ht="27.95" customHeight="1">
      <c r="B42" s="20"/>
      <c r="C42" s="19"/>
    </row>
    <row r="43" spans="2:3" ht="27.95" customHeight="1">
      <c r="B43" s="17"/>
      <c r="C43" s="17"/>
    </row>
    <row r="44" spans="2:3" ht="27.95" customHeight="1">
      <c r="B44" s="20"/>
      <c r="C44" s="19"/>
    </row>
    <row r="45" spans="2:3" ht="30.95" customHeight="1">
      <c r="B45" s="20"/>
      <c r="C45" s="19"/>
    </row>
    <row r="46" spans="2:3" ht="30.95" customHeight="1">
      <c r="B46" s="186"/>
      <c r="C46" s="19"/>
    </row>
    <row r="47" spans="2:3" ht="30.95" customHeight="1">
      <c r="B47" s="329"/>
      <c r="C47" s="329"/>
    </row>
    <row r="48" spans="2:3" ht="30.95" customHeight="1"/>
    <row r="49" spans="2:3" ht="30.95" customHeight="1">
      <c r="B49" s="22"/>
      <c r="C49" s="22"/>
    </row>
    <row r="50" spans="2:3" ht="30.95" customHeight="1">
      <c r="B50" s="16"/>
      <c r="C50" s="16"/>
    </row>
    <row r="51" spans="2:3" ht="30.95" customHeight="1">
      <c r="B51" s="7"/>
      <c r="C51" s="7"/>
    </row>
    <row r="52" spans="2:3" ht="30.95" customHeight="1">
      <c r="B52" s="20"/>
      <c r="C52" s="19"/>
    </row>
    <row r="53" spans="2:3" ht="30.95" customHeight="1">
      <c r="B53" s="20"/>
      <c r="C53" s="19"/>
    </row>
    <row r="54" spans="2:3" ht="30.95" customHeight="1">
      <c r="B54" s="20"/>
      <c r="C54" s="19"/>
    </row>
    <row r="55" spans="2:3" ht="30.95" customHeight="1">
      <c r="B55" s="20"/>
      <c r="C55" s="19"/>
    </row>
    <row r="56" spans="2:3" ht="30.95" customHeight="1">
      <c r="B56" s="20"/>
      <c r="C56" s="19"/>
    </row>
    <row r="57" spans="2:3" ht="30.95" customHeight="1">
      <c r="B57" s="23"/>
      <c r="C57" s="18"/>
    </row>
    <row r="58" spans="2:3" ht="30.95" customHeight="1">
      <c r="B58" s="20"/>
      <c r="C58" s="19"/>
    </row>
    <row r="59" spans="2:3" ht="30.95" customHeight="1">
      <c r="B59" s="20"/>
      <c r="C59" s="19"/>
    </row>
    <row r="60" spans="2:3" ht="30.95" customHeight="1">
      <c r="B60" s="21"/>
      <c r="C60" s="19"/>
    </row>
    <row r="61" spans="2:3" ht="30.95" customHeight="1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78"/>
  <sheetViews>
    <sheetView showGridLines="0" view="pageLayout" topLeftCell="A55" zoomScale="75" zoomScaleNormal="50" zoomScaleSheetLayoutView="75" zoomScalePageLayoutView="75" workbookViewId="0">
      <selection activeCell="B25" sqref="B25"/>
    </sheetView>
  </sheetViews>
  <sheetFormatPr baseColWidth="10" defaultRowHeight="15"/>
  <cols>
    <col min="1" max="1" width="7" style="3" customWidth="1"/>
    <col min="2" max="2" width="30" style="3" customWidth="1"/>
    <col min="3" max="3" width="17.425781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2" spans="2:11" ht="21.75" customHeight="1"/>
    <row r="3" spans="2:11" ht="38.25" customHeight="1"/>
    <row r="4" spans="2:11" ht="43.5" customHeight="1">
      <c r="B4" s="331" t="s">
        <v>159</v>
      </c>
      <c r="C4" s="331"/>
      <c r="D4" s="331"/>
      <c r="E4" s="331"/>
      <c r="F4" s="331"/>
      <c r="G4" s="331"/>
      <c r="H4" s="331"/>
      <c r="I4" s="331"/>
      <c r="J4" s="331"/>
      <c r="K4" s="331"/>
    </row>
    <row r="5" spans="2:11"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10" spans="2:11">
      <c r="B10" s="4"/>
      <c r="C10" s="4"/>
    </row>
    <row r="11" spans="2:11" ht="36" customHeight="1">
      <c r="B11" s="13" t="s">
        <v>0</v>
      </c>
      <c r="C11" s="91" t="s">
        <v>29</v>
      </c>
      <c r="E11" s="150">
        <v>100</v>
      </c>
    </row>
    <row r="12" spans="2:11" ht="36" customHeight="1">
      <c r="B12" s="145" t="s">
        <v>143</v>
      </c>
      <c r="C12" s="146">
        <v>381</v>
      </c>
    </row>
    <row r="13" spans="2:11" ht="30.95" customHeight="1">
      <c r="B13" s="147" t="s">
        <v>136</v>
      </c>
      <c r="C13" s="276">
        <v>302</v>
      </c>
    </row>
    <row r="14" spans="2:11" ht="12.75" customHeight="1" thickBot="1">
      <c r="B14" s="133"/>
      <c r="C14" s="146"/>
    </row>
    <row r="15" spans="2:11" ht="60" customHeight="1" thickTop="1">
      <c r="B15" s="148" t="s">
        <v>20</v>
      </c>
      <c r="C15" s="149">
        <f>(C12*E11/C13)-100</f>
        <v>26.158940397350989</v>
      </c>
    </row>
    <row r="20" spans="2:3" ht="15.75" thickBot="1"/>
    <row r="21" spans="2:3">
      <c r="B21" s="71" t="s">
        <v>115</v>
      </c>
      <c r="C21" s="75">
        <v>184</v>
      </c>
    </row>
    <row r="22" spans="2:3">
      <c r="B22" s="72" t="s">
        <v>126</v>
      </c>
      <c r="C22" s="76">
        <v>197</v>
      </c>
    </row>
    <row r="23" spans="2:3">
      <c r="B23" s="72" t="s">
        <v>116</v>
      </c>
      <c r="C23" s="76"/>
    </row>
    <row r="24" spans="2:3" ht="15.75" thickBot="1">
      <c r="B24" s="73" t="s">
        <v>124</v>
      </c>
      <c r="C24" s="77"/>
    </row>
    <row r="25" spans="2:3">
      <c r="C25" s="7">
        <f>SUM(C21:C24)</f>
        <v>381</v>
      </c>
    </row>
    <row r="37" spans="1:11" ht="33.75" customHeight="1"/>
    <row r="39" spans="1:11" ht="24" customHeight="1"/>
    <row r="43" spans="1:11">
      <c r="A43" s="330" t="s">
        <v>160</v>
      </c>
      <c r="B43" s="330"/>
      <c r="C43" s="330"/>
      <c r="D43" s="330"/>
      <c r="E43" s="330"/>
      <c r="F43" s="330"/>
      <c r="G43" s="330"/>
      <c r="H43" s="330"/>
    </row>
    <row r="44" spans="1:11">
      <c r="A44" s="330"/>
      <c r="B44" s="330"/>
      <c r="C44" s="330"/>
      <c r="D44" s="330"/>
      <c r="E44" s="330"/>
      <c r="F44" s="330"/>
      <c r="G44" s="330"/>
      <c r="H44" s="330"/>
    </row>
    <row r="45" spans="1:11">
      <c r="A45" s="330"/>
      <c r="B45" s="330"/>
      <c r="C45" s="330"/>
      <c r="D45" s="330"/>
      <c r="E45" s="330"/>
      <c r="F45" s="330"/>
      <c r="G45" s="330"/>
      <c r="H45" s="330"/>
    </row>
    <row r="47" spans="1:11" ht="15" customHeight="1">
      <c r="C47" s="234"/>
      <c r="D47" s="234"/>
      <c r="E47" s="234"/>
      <c r="F47" s="234"/>
      <c r="G47" s="234"/>
      <c r="H47" s="234"/>
      <c r="I47" s="234"/>
      <c r="J47" s="234"/>
      <c r="K47" s="234"/>
    </row>
    <row r="48" spans="1:11" ht="15" customHeight="1">
      <c r="C48" s="234"/>
      <c r="D48" s="234"/>
      <c r="E48" s="234"/>
      <c r="F48" s="234"/>
      <c r="G48" s="234"/>
      <c r="H48" s="234"/>
      <c r="I48" s="234"/>
      <c r="J48" s="234"/>
      <c r="K48" s="234"/>
    </row>
    <row r="49" spans="2:11" ht="15" customHeight="1">
      <c r="C49" s="234"/>
      <c r="D49" s="234"/>
      <c r="E49" s="234"/>
      <c r="F49" s="234"/>
      <c r="G49" s="234"/>
      <c r="H49" s="234"/>
      <c r="I49" s="234"/>
      <c r="J49" s="234"/>
      <c r="K49" s="234"/>
    </row>
    <row r="52" spans="2:11" ht="18">
      <c r="B52" s="336" t="s">
        <v>200</v>
      </c>
      <c r="C52" s="336"/>
      <c r="F52" s="336" t="s">
        <v>153</v>
      </c>
      <c r="G52" s="336"/>
      <c r="H52" s="336"/>
    </row>
    <row r="53" spans="2:11" ht="15.75" thickBot="1"/>
    <row r="54" spans="2:11" ht="18">
      <c r="B54" s="189" t="s">
        <v>137</v>
      </c>
      <c r="C54" s="190">
        <v>395</v>
      </c>
      <c r="F54" s="332" t="s">
        <v>151</v>
      </c>
      <c r="G54" s="333"/>
      <c r="H54" s="190">
        <v>8</v>
      </c>
    </row>
    <row r="55" spans="2:11" ht="18">
      <c r="B55" s="191"/>
      <c r="C55" s="192"/>
      <c r="F55" s="339"/>
      <c r="G55" s="340"/>
      <c r="H55" s="192"/>
    </row>
    <row r="56" spans="2:11" ht="18">
      <c r="B56" s="191" t="s">
        <v>138</v>
      </c>
      <c r="C56" s="192">
        <v>259</v>
      </c>
      <c r="F56" s="334" t="s">
        <v>152</v>
      </c>
      <c r="G56" s="335"/>
      <c r="H56" s="192">
        <v>19</v>
      </c>
    </row>
    <row r="57" spans="2:11" ht="18">
      <c r="B57" s="191"/>
      <c r="C57" s="192"/>
      <c r="F57" s="339"/>
      <c r="G57" s="340"/>
      <c r="H57" s="192"/>
    </row>
    <row r="58" spans="2:11" ht="18.75" thickBot="1">
      <c r="B58" s="193" t="s">
        <v>139</v>
      </c>
      <c r="C58" s="194">
        <v>33</v>
      </c>
      <c r="F58" s="337" t="s">
        <v>5</v>
      </c>
      <c r="G58" s="338"/>
      <c r="H58" s="194">
        <v>27</v>
      </c>
    </row>
    <row r="59" spans="2:11" ht="18">
      <c r="B59" s="187"/>
      <c r="C59" s="187"/>
    </row>
    <row r="60" spans="2:11">
      <c r="B60" s="331" t="s">
        <v>92</v>
      </c>
      <c r="C60" s="331"/>
      <c r="D60" s="331"/>
      <c r="E60" s="331"/>
      <c r="F60" s="331"/>
      <c r="G60" s="331"/>
      <c r="H60" s="331"/>
      <c r="I60" s="331"/>
    </row>
    <row r="61" spans="2:11" ht="15" customHeight="1">
      <c r="B61" s="331"/>
      <c r="C61" s="331"/>
      <c r="D61" s="331"/>
      <c r="E61" s="331"/>
      <c r="F61" s="331"/>
      <c r="G61" s="331"/>
      <c r="H61" s="331"/>
      <c r="I61" s="331"/>
      <c r="J61" s="234"/>
      <c r="K61" s="234"/>
    </row>
    <row r="62" spans="2:11" ht="15" customHeight="1">
      <c r="C62" s="234"/>
      <c r="D62" s="234"/>
      <c r="E62" s="234"/>
      <c r="F62" s="234"/>
      <c r="G62" s="234"/>
      <c r="H62" s="234"/>
      <c r="I62" s="234"/>
      <c r="J62" s="234"/>
      <c r="K62" s="234"/>
    </row>
    <row r="63" spans="2:11" ht="18">
      <c r="C63" s="196" t="s">
        <v>201</v>
      </c>
    </row>
    <row r="64" spans="2:11" ht="2.25" customHeight="1"/>
    <row r="65" spans="2:3" ht="18">
      <c r="B65" s="195" t="s">
        <v>92</v>
      </c>
      <c r="C65" s="188">
        <v>74</v>
      </c>
    </row>
    <row r="66" spans="2:3" ht="18">
      <c r="B66" s="195"/>
      <c r="C66" s="188"/>
    </row>
    <row r="67" spans="2:3" ht="36">
      <c r="B67" s="301" t="s">
        <v>140</v>
      </c>
      <c r="C67" s="188">
        <v>1</v>
      </c>
    </row>
    <row r="68" spans="2:3" ht="18">
      <c r="B68" s="195"/>
      <c r="C68" s="188"/>
    </row>
    <row r="69" spans="2:3" ht="18">
      <c r="B69" s="195" t="s">
        <v>141</v>
      </c>
      <c r="C69" s="188">
        <v>8</v>
      </c>
    </row>
    <row r="70" spans="2:3" ht="18">
      <c r="B70" s="195"/>
      <c r="C70" s="188"/>
    </row>
    <row r="71" spans="2:3" ht="18">
      <c r="B71" s="195" t="s">
        <v>142</v>
      </c>
      <c r="C71" s="188">
        <v>25</v>
      </c>
    </row>
    <row r="72" spans="2:3" ht="18">
      <c r="B72" s="195"/>
      <c r="C72" s="188"/>
    </row>
    <row r="73" spans="2:3" ht="18">
      <c r="B73" s="195" t="s">
        <v>137</v>
      </c>
      <c r="C73" s="188">
        <v>8</v>
      </c>
    </row>
    <row r="74" spans="2:3" ht="18">
      <c r="B74" s="195"/>
      <c r="C74" s="188"/>
    </row>
    <row r="75" spans="2:3" ht="18">
      <c r="B75" s="195" t="s">
        <v>138</v>
      </c>
      <c r="C75" s="188">
        <v>57</v>
      </c>
    </row>
    <row r="76" spans="2:3" ht="18">
      <c r="B76" s="195"/>
      <c r="C76" s="188"/>
    </row>
    <row r="77" spans="2:3" ht="18">
      <c r="B77" s="195" t="s">
        <v>139</v>
      </c>
      <c r="C77" s="188">
        <v>21</v>
      </c>
    </row>
    <row r="78" spans="2:3" ht="18">
      <c r="B78" s="195"/>
      <c r="C78" s="188"/>
    </row>
  </sheetData>
  <mergeCells count="10">
    <mergeCell ref="A43:H45"/>
    <mergeCell ref="B4:K5"/>
    <mergeCell ref="B60:I61"/>
    <mergeCell ref="F54:G54"/>
    <mergeCell ref="F56:G56"/>
    <mergeCell ref="F52:H52"/>
    <mergeCell ref="F58:G58"/>
    <mergeCell ref="F55:G55"/>
    <mergeCell ref="F57:G57"/>
    <mergeCell ref="B52:C52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</vt:i4>
      </vt:variant>
    </vt:vector>
  </HeadingPairs>
  <TitlesOfParts>
    <vt:vector size="18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Usuario</cp:lastModifiedBy>
  <cp:lastPrinted>2022-11-11T00:41:03Z</cp:lastPrinted>
  <dcterms:created xsi:type="dcterms:W3CDTF">2014-01-30T18:25:03Z</dcterms:created>
  <dcterms:modified xsi:type="dcterms:W3CDTF">2022-11-17T21:05:45Z</dcterms:modified>
</cp:coreProperties>
</file>